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00" yWindow="120" windowWidth="7365" windowHeight="4320" activeTab="0"/>
  </bookViews>
  <sheets>
    <sheet name="Eingabeblatt" sheetId="1" r:id="rId1"/>
    <sheet name="Kennzahlen" sheetId="2" r:id="rId2"/>
    <sheet name="du-Pont" sheetId="3" r:id="rId3"/>
  </sheets>
  <definedNames>
    <definedName name="_xlnm.Print_Area" localSheetId="0">'Eingabeblatt'!$A$1:$F$57</definedName>
    <definedName name="_xlnm.Print_Area" localSheetId="1">'Kennzahlen'!$A$1:$C$66</definedName>
  </definedNames>
  <calcPr fullCalcOnLoad="1"/>
</workbook>
</file>

<file path=xl/sharedStrings.xml><?xml version="1.0" encoding="utf-8"?>
<sst xmlns="http://schemas.openxmlformats.org/spreadsheetml/2006/main" count="138" uniqueCount="127">
  <si>
    <t xml:space="preserve"> + Abschreibungen</t>
  </si>
  <si>
    <t xml:space="preserve"> - Investitionen ins AV</t>
  </si>
  <si>
    <t>Veränderung der Vorräte</t>
  </si>
  <si>
    <t>Veränderung der Forderungen aus LL</t>
  </si>
  <si>
    <t>Veränderung der sonstigen Forderungen</t>
  </si>
  <si>
    <t>Veränderung des sonstiges Umlaufvermögen</t>
  </si>
  <si>
    <t>Veränderung der Verbindlichkeiten aus LL</t>
  </si>
  <si>
    <t>Veränderung der sonstige Verbindlichkeiten</t>
  </si>
  <si>
    <t>Jahresüberschuß/-fehlbetrag</t>
  </si>
  <si>
    <t>Veränderung langfristiger Rückstellungen</t>
  </si>
  <si>
    <t>Veränderung der kurzfristigen Rückstellungen</t>
  </si>
  <si>
    <t>Cash-Flow aus Finanzierungsaktivitäten</t>
  </si>
  <si>
    <t>Finanzmittelzuwachs/-abnahme</t>
  </si>
  <si>
    <t xml:space="preserve"> + Anfangsbestand liquider Mittel</t>
  </si>
  <si>
    <t xml:space="preserve"> = Endbestand liquider Mittel</t>
  </si>
  <si>
    <t>Verbindlichkeiten</t>
  </si>
  <si>
    <t>Veränderung der Bankverbindlichkeiten</t>
  </si>
  <si>
    <t>Eigenkapital</t>
  </si>
  <si>
    <t>Gesamtkapital</t>
  </si>
  <si>
    <t>EGT</t>
  </si>
  <si>
    <t>Rückstellungen</t>
  </si>
  <si>
    <t xml:space="preserve"> - flüssige Mittel</t>
  </si>
  <si>
    <t>Summe</t>
  </si>
  <si>
    <t>Fiktive Schuldtilgungsdauer</t>
  </si>
  <si>
    <t>Bilanzsumme</t>
  </si>
  <si>
    <t>Cash Flow Leistungsrate</t>
  </si>
  <si>
    <t xml:space="preserve"> + FK - Zinsen</t>
  </si>
  <si>
    <t xml:space="preserve"> +Dot. / - Aufl. RSt. &gt; 1 Jahr</t>
  </si>
  <si>
    <t xml:space="preserve"> + Abschreibungen / - Zuschreibungen</t>
  </si>
  <si>
    <t>Umsatzrentabilität (UR II)</t>
  </si>
  <si>
    <t>Umsatz pro Mitarbeiter</t>
  </si>
  <si>
    <t>Personalaufwand pro Mitarbeiter</t>
  </si>
  <si>
    <t>Debitorenziel</t>
  </si>
  <si>
    <t>Kreditorenziel</t>
  </si>
  <si>
    <t>Lagerdauer</t>
  </si>
  <si>
    <t>1.  Umsatzerlöse</t>
  </si>
  <si>
    <t>2.  Bestandsveränderungen</t>
  </si>
  <si>
    <t>3.  aktivierte Eigenleistungen</t>
  </si>
  <si>
    <t>4.  sonstige betriebliche Erträge</t>
  </si>
  <si>
    <t>5.  Materialaufwand und bezogene Leistungen</t>
  </si>
  <si>
    <t>6.  Personalaufwand</t>
  </si>
  <si>
    <t>7.  Abschreibungen</t>
  </si>
  <si>
    <t>8.  Sonstige betriebliche Aufwendungen</t>
  </si>
  <si>
    <t>10. Zinsen und ähnliche Aufwendungen</t>
  </si>
  <si>
    <t>11. Zinsen und ähnliche Erträge</t>
  </si>
  <si>
    <t>12. Finanzergebnis</t>
  </si>
  <si>
    <t>14. außerordentliche Erträge</t>
  </si>
  <si>
    <t>15. außerordentliche Aufwendungen</t>
  </si>
  <si>
    <t>16. außerordentliches Ergebnis</t>
  </si>
  <si>
    <t>17. Steuern vom Einkommen und vom Ertrag</t>
  </si>
  <si>
    <t>18. Jahresüberschuß/Jahresfehlbetrag</t>
  </si>
  <si>
    <t>19. Auflösung von Rücklagen</t>
  </si>
  <si>
    <t>20. Zuweisung zu Rücklagen</t>
  </si>
  <si>
    <t>21. Gewinnvortrag/Verlustvortrag aus dem Vorjahr</t>
  </si>
  <si>
    <t>22. Bilanzgewinn/Bilanzverlust</t>
  </si>
  <si>
    <t>A. Anlagevermögen</t>
  </si>
  <si>
    <t>B. Umlaufvermögen</t>
  </si>
  <si>
    <t>I. Vorräte</t>
  </si>
  <si>
    <t>II. Forderungen und sonstige Vermögensgegenstände</t>
  </si>
  <si>
    <t>1. Forderungen aus Lieferungen und Leistungen</t>
  </si>
  <si>
    <t>III. Wertpapiere und Anteile</t>
  </si>
  <si>
    <t>IV. Kassenbestand, Guthaben bei Kreditinstituten</t>
  </si>
  <si>
    <t>C. Rechnungsabgrenzungsposten</t>
  </si>
  <si>
    <t>Summe Aktiva</t>
  </si>
  <si>
    <t>A. Eigenkapital</t>
  </si>
  <si>
    <t>I. Nennkapital</t>
  </si>
  <si>
    <t>II. Kapitalrücklagen</t>
  </si>
  <si>
    <t>III. Gewinnrücklagen</t>
  </si>
  <si>
    <t>IV. Bilanzgewinn (Bilanzverlust)</t>
  </si>
  <si>
    <t>B. unversteuerte Rücklagen</t>
  </si>
  <si>
    <t>C. Rückstellungen</t>
  </si>
  <si>
    <t>2. Steuerrückstellungen</t>
  </si>
  <si>
    <t>3. sonstige Rückstellungen</t>
  </si>
  <si>
    <t>D. Verbindlichkeiten</t>
  </si>
  <si>
    <t>1. Verbindlichkeiten gegenüber Kreditinstituten</t>
  </si>
  <si>
    <t>E. Rechnungsabrenzungsposten</t>
  </si>
  <si>
    <t xml:space="preserve">durchschnittlicher Personalstand </t>
  </si>
  <si>
    <t>Gesellschafter- / Privatsphäre</t>
  </si>
  <si>
    <t>Summe Passiva</t>
  </si>
  <si>
    <t xml:space="preserve">     Betriebsleistung</t>
  </si>
  <si>
    <t>Unversteuerte Rücklagen / Zuschüsse</t>
  </si>
  <si>
    <t>Jahresüberschuss</t>
  </si>
  <si>
    <t>1. Rückstellungen für Abfertigungen und Pensionen</t>
  </si>
  <si>
    <t>Cash Flow I aus dem Ergebnis</t>
  </si>
  <si>
    <t>Gesamtkapitalrentabilität</t>
  </si>
  <si>
    <t>Eigenkapitalquote</t>
  </si>
  <si>
    <t>Delta</t>
  </si>
  <si>
    <t>2. Sonstige Forderungen</t>
  </si>
  <si>
    <t>2. Verbindlichkeiten aus Lieferungen und Leistungen</t>
  </si>
  <si>
    <t>3. sonstige Verbindlichkeiten</t>
  </si>
  <si>
    <t>Kontrollsumme:</t>
  </si>
  <si>
    <t>Vorfinanzierungsdauer</t>
  </si>
  <si>
    <t>Umsatz</t>
  </si>
  <si>
    <t>Kapitalumschag</t>
  </si>
  <si>
    <t>Liquidität I.Grades</t>
  </si>
  <si>
    <t>Liquidität II.Grades</t>
  </si>
  <si>
    <t>Liquidität III.Grades</t>
  </si>
  <si>
    <t>EBIT pro Mitarbeiter</t>
  </si>
  <si>
    <t>Menge</t>
  </si>
  <si>
    <t>Preis</t>
  </si>
  <si>
    <t>Schmälerungen</t>
  </si>
  <si>
    <t>Bruttoumsatz</t>
  </si>
  <si>
    <t>Nettoumsatz</t>
  </si>
  <si>
    <t>variable Kosten</t>
  </si>
  <si>
    <t>Deckungsbeitrag</t>
  </si>
  <si>
    <t>Fixkosten</t>
  </si>
  <si>
    <t>Gewinn</t>
  </si>
  <si>
    <t>x</t>
  </si>
  <si>
    <t>-</t>
  </si>
  <si>
    <t xml:space="preserve"> /</t>
  </si>
  <si>
    <t>Umsatzrentabilität</t>
  </si>
  <si>
    <t>Kapitalumschlag</t>
  </si>
  <si>
    <t>ROI</t>
  </si>
  <si>
    <t>Anlagevermögen</t>
  </si>
  <si>
    <t>Umlaufvermögen</t>
  </si>
  <si>
    <t>Lager</t>
  </si>
  <si>
    <t>+</t>
  </si>
  <si>
    <t>9.  Betriebserfolg (EBIT)</t>
  </si>
  <si>
    <t>13. Ergebnis der gewöhnlichen Geschäftstätigkeit (EGT)</t>
  </si>
  <si>
    <t>G&amp;V</t>
  </si>
  <si>
    <t>Cash - Flow aus dem Ergebnis (brutto Cash - Flow)</t>
  </si>
  <si>
    <t>Cash-Flow aus der operativen Betriebstätigkeit</t>
  </si>
  <si>
    <t>Free Cash-Flow</t>
  </si>
  <si>
    <t>Laufend</t>
  </si>
  <si>
    <t>Vorjahr</t>
  </si>
  <si>
    <t>Forderungen/Bank</t>
  </si>
  <si>
    <r>
      <t>Anm.:</t>
    </r>
    <r>
      <rPr>
        <sz val="14"/>
        <rFont val="Calibri"/>
        <family val="2"/>
      </rPr>
      <t xml:space="preserve"> Eingabe der Erlöse und Erträge mit positivem Vorzeichen, Aufwendungen mit negativem Vorzeichen </t>
    </r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</si>
</sst>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öS&quot;\ #,##0;\-&quot;öS&quot;\ #,##0"/>
    <numFmt numFmtId="173" formatCode="&quot;öS&quot;\ #,##0;[Red]\-&quot;öS&quot;\ #,##0"/>
    <numFmt numFmtId="174" formatCode="&quot;öS&quot;\ #,##0.00;\-&quot;öS&quot;\ #,##0.00"/>
    <numFmt numFmtId="175" formatCode="&quot;öS&quot;\ #,##0.00;[Red]\-&quot;öS&quot;\ #,##0.00"/>
    <numFmt numFmtId="176" formatCode="_-&quot;öS&quot;\ * #,##0_-;\-&quot;öS&quot;\ * #,##0_-;_-&quot;öS&quot;\ * &quot;-&quot;_-;_-@_-"/>
    <numFmt numFmtId="177" formatCode="_-&quot;öS&quot;\ * #,##0.00_-;\-&quot;öS&quot;\ * #,##0.00_-;_-&quot;öS&quot;\ * &quot;-&quot;??_-;_-@_-"/>
    <numFmt numFmtId="178" formatCode="#,##0\ &quot;DM&quot;;\-#,##0\ &quot;DM&quot;"/>
    <numFmt numFmtId="179" formatCode="#,##0\ &quot;DM&quot;;[Red]\-#,##0\ &quot;DM&quot;"/>
    <numFmt numFmtId="180" formatCode="#,##0.00\ &quot;DM&quot;;\-#,##0.00\ &quot;DM&quot;"/>
    <numFmt numFmtId="181" formatCode="#,##0.00\ &quot;DM&quot;;[Red]\-#,##0.00\ &quot;DM&quot;"/>
    <numFmt numFmtId="182" formatCode="_-* #,##0\ &quot;DM&quot;_-;\-* #,##0\ &quot;DM&quot;_-;_-* &quot;-&quot;\ &quot;DM&quot;_-;_-@_-"/>
    <numFmt numFmtId="183" formatCode="_-* #,##0\ _D_M_-;\-* #,##0\ _D_M_-;_-* &quot;-&quot;\ _D_M_-;_-@_-"/>
    <numFmt numFmtId="184" formatCode="_-* #,##0.00\ &quot;DM&quot;_-;\-* #,##0.00\ &quot;DM&quot;_-;_-* &quot;-&quot;??\ &quot;DM&quot;_-;_-@_-"/>
    <numFmt numFmtId="185" formatCode="_-* #,##0.00\ _D_M_-;\-* #,##0.00\ _D_M_-;_-* &quot;-&quot;??\ _D_M_-;_-@_-"/>
    <numFmt numFmtId="186" formatCode="#,##0.00_ ;\-#,##0.00\ "/>
    <numFmt numFmtId="187" formatCode="#,##0.00;[Red]#,##0.00"/>
    <numFmt numFmtId="188" formatCode="0.00;[Red]0.00"/>
    <numFmt numFmtId="189" formatCode="0.00_ ;\-0.00\ "/>
    <numFmt numFmtId="190" formatCode="0.0%"/>
    <numFmt numFmtId="191" formatCode="0.0"/>
    <numFmt numFmtId="192" formatCode="0.000"/>
    <numFmt numFmtId="193" formatCode="0.00000"/>
    <numFmt numFmtId="194" formatCode="#,##0.0"/>
    <numFmt numFmtId="195" formatCode="#,##0.000"/>
  </numFmts>
  <fonts count="5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2"/>
      <name val="Verdana"/>
      <family val="2"/>
    </font>
    <font>
      <sz val="12"/>
      <name val="Verdana"/>
      <family val="2"/>
    </font>
    <font>
      <i/>
      <sz val="12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4"/>
      <color indexed="8"/>
      <name val="Calibri"/>
      <family val="2"/>
    </font>
    <font>
      <b/>
      <sz val="14"/>
      <name val="Calibri"/>
      <family val="2"/>
    </font>
    <font>
      <i/>
      <sz val="14"/>
      <name val="Calibri"/>
      <family val="2"/>
    </font>
    <font>
      <sz val="14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0" fontId="5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87">
    <xf numFmtId="0" fontId="0" fillId="0" borderId="0" xfId="0" applyAlignment="1">
      <alignment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10" xfId="0" applyFont="1" applyBorder="1" applyAlignment="1">
      <alignment/>
    </xf>
    <xf numFmtId="3" fontId="8" fillId="0" borderId="10" xfId="0" applyNumberFormat="1" applyFont="1" applyBorder="1" applyAlignment="1">
      <alignment/>
    </xf>
    <xf numFmtId="0" fontId="7" fillId="0" borderId="0" xfId="0" applyFont="1" applyBorder="1" applyAlignment="1">
      <alignment/>
    </xf>
    <xf numFmtId="4" fontId="7" fillId="0" borderId="0" xfId="48" applyNumberFormat="1" applyFont="1" applyAlignment="1">
      <alignment horizontal="right" readingOrder="2"/>
    </xf>
    <xf numFmtId="4" fontId="8" fillId="0" borderId="0" xfId="48" applyNumberFormat="1" applyFont="1" applyAlignment="1">
      <alignment horizontal="right" readingOrder="2"/>
    </xf>
    <xf numFmtId="10" fontId="7" fillId="0" borderId="0" xfId="51" applyNumberFormat="1" applyFont="1" applyAlignment="1">
      <alignment/>
    </xf>
    <xf numFmtId="3" fontId="9" fillId="0" borderId="10" xfId="0" applyNumberFormat="1" applyFont="1" applyFill="1" applyBorder="1" applyAlignment="1">
      <alignment/>
    </xf>
    <xf numFmtId="3" fontId="7" fillId="0" borderId="0" xfId="0" applyNumberFormat="1" applyFont="1" applyAlignment="1">
      <alignment/>
    </xf>
    <xf numFmtId="194" fontId="7" fillId="0" borderId="0" xfId="48" applyNumberFormat="1" applyFont="1" applyAlignment="1">
      <alignment horizontal="right"/>
    </xf>
    <xf numFmtId="10" fontId="7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0" fontId="7" fillId="33" borderId="0" xfId="0" applyFont="1" applyFill="1" applyAlignment="1">
      <alignment/>
    </xf>
    <xf numFmtId="3" fontId="8" fillId="33" borderId="0" xfId="0" applyNumberFormat="1" applyFont="1" applyFill="1" applyAlignment="1">
      <alignment/>
    </xf>
    <xf numFmtId="0" fontId="7" fillId="33" borderId="11" xfId="0" applyFont="1" applyFill="1" applyBorder="1" applyAlignment="1">
      <alignment/>
    </xf>
    <xf numFmtId="3" fontId="7" fillId="33" borderId="12" xfId="0" applyNumberFormat="1" applyFont="1" applyFill="1" applyBorder="1" applyAlignment="1">
      <alignment/>
    </xf>
    <xf numFmtId="0" fontId="7" fillId="34" borderId="11" xfId="0" applyFont="1" applyFill="1" applyBorder="1" applyAlignment="1">
      <alignment/>
    </xf>
    <xf numFmtId="3" fontId="7" fillId="34" borderId="12" xfId="0" applyNumberFormat="1" applyFont="1" applyFill="1" applyBorder="1" applyAlignment="1">
      <alignment/>
    </xf>
    <xf numFmtId="0" fontId="7" fillId="35" borderId="13" xfId="0" applyFont="1" applyFill="1" applyBorder="1" applyAlignment="1">
      <alignment/>
    </xf>
    <xf numFmtId="3" fontId="7" fillId="35" borderId="14" xfId="0" applyNumberFormat="1" applyFont="1" applyFill="1" applyBorder="1" applyAlignment="1">
      <alignment/>
    </xf>
    <xf numFmtId="0" fontId="8" fillId="0" borderId="0" xfId="0" applyFont="1" applyBorder="1" applyAlignment="1">
      <alignment horizontal="right"/>
    </xf>
    <xf numFmtId="0" fontId="10" fillId="0" borderId="0" xfId="0" applyFont="1" applyAlignment="1">
      <alignment/>
    </xf>
    <xf numFmtId="3" fontId="11" fillId="33" borderId="13" xfId="0" applyNumberFormat="1" applyFont="1" applyFill="1" applyBorder="1" applyAlignment="1">
      <alignment vertical="center"/>
    </xf>
    <xf numFmtId="0" fontId="11" fillId="33" borderId="14" xfId="0" applyFont="1" applyFill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10" fillId="0" borderId="15" xfId="0" applyFont="1" applyBorder="1" applyAlignment="1">
      <alignment/>
    </xf>
    <xf numFmtId="10" fontId="11" fillId="33" borderId="13" xfId="51" applyNumberFormat="1" applyFont="1" applyFill="1" applyBorder="1" applyAlignment="1">
      <alignment horizontal="center" vertical="center" shrinkToFit="1"/>
    </xf>
    <xf numFmtId="0" fontId="11" fillId="33" borderId="14" xfId="0" applyFont="1" applyFill="1" applyBorder="1" applyAlignment="1">
      <alignment horizontal="center" vertical="center" shrinkToFit="1"/>
    </xf>
    <xf numFmtId="185" fontId="11" fillId="33" borderId="16" xfId="48" applyFont="1" applyFill="1" applyBorder="1" applyAlignment="1">
      <alignment vertical="center"/>
    </xf>
    <xf numFmtId="0" fontId="10" fillId="33" borderId="17" xfId="0" applyFont="1" applyFill="1" applyBorder="1" applyAlignment="1">
      <alignment horizontal="center" vertical="center"/>
    </xf>
    <xf numFmtId="0" fontId="29" fillId="0" borderId="18" xfId="0" applyFont="1" applyBorder="1" applyAlignment="1">
      <alignment horizontal="center"/>
    </xf>
    <xf numFmtId="0" fontId="30" fillId="0" borderId="18" xfId="0" applyFont="1" applyBorder="1" applyAlignment="1">
      <alignment horizontal="center"/>
    </xf>
    <xf numFmtId="0" fontId="30" fillId="0" borderId="18" xfId="0" applyFont="1" applyBorder="1" applyAlignment="1" applyProtection="1">
      <alignment/>
      <protection/>
    </xf>
    <xf numFmtId="0" fontId="30" fillId="0" borderId="18" xfId="0" applyFont="1" applyBorder="1" applyAlignment="1" applyProtection="1">
      <alignment horizontal="center"/>
      <protection/>
    </xf>
    <xf numFmtId="0" fontId="12" fillId="0" borderId="0" xfId="0" applyFont="1" applyAlignment="1">
      <alignment/>
    </xf>
    <xf numFmtId="0" fontId="12" fillId="0" borderId="19" xfId="0" applyFont="1" applyBorder="1" applyAlignment="1">
      <alignment/>
    </xf>
    <xf numFmtId="3" fontId="12" fillId="0" borderId="20" xfId="0" applyNumberFormat="1" applyFont="1" applyBorder="1" applyAlignment="1" applyProtection="1">
      <alignment/>
      <protection locked="0"/>
    </xf>
    <xf numFmtId="10" fontId="12" fillId="0" borderId="20" xfId="0" applyNumberFormat="1" applyFont="1" applyBorder="1" applyAlignment="1" applyProtection="1">
      <alignment/>
      <protection/>
    </xf>
    <xf numFmtId="10" fontId="12" fillId="0" borderId="20" xfId="0" applyNumberFormat="1" applyFont="1" applyBorder="1" applyAlignment="1" applyProtection="1">
      <alignment horizontal="right"/>
      <protection/>
    </xf>
    <xf numFmtId="3" fontId="12" fillId="0" borderId="19" xfId="0" applyNumberFormat="1" applyFont="1" applyBorder="1" applyAlignment="1" applyProtection="1">
      <alignment/>
      <protection locked="0"/>
    </xf>
    <xf numFmtId="10" fontId="12" fillId="0" borderId="19" xfId="0" applyNumberFormat="1" applyFont="1" applyBorder="1" applyAlignment="1" applyProtection="1">
      <alignment/>
      <protection/>
    </xf>
    <xf numFmtId="10" fontId="12" fillId="0" borderId="19" xfId="0" applyNumberFormat="1" applyFont="1" applyBorder="1" applyAlignment="1" applyProtection="1">
      <alignment horizontal="right"/>
      <protection/>
    </xf>
    <xf numFmtId="0" fontId="12" fillId="0" borderId="21" xfId="0" applyFont="1" applyBorder="1" applyAlignment="1">
      <alignment/>
    </xf>
    <xf numFmtId="3" fontId="12" fillId="0" borderId="21" xfId="0" applyNumberFormat="1" applyFont="1" applyBorder="1" applyAlignment="1" applyProtection="1">
      <alignment/>
      <protection locked="0"/>
    </xf>
    <xf numFmtId="10" fontId="12" fillId="0" borderId="21" xfId="0" applyNumberFormat="1" applyFont="1" applyBorder="1" applyAlignment="1" applyProtection="1">
      <alignment/>
      <protection/>
    </xf>
    <xf numFmtId="10" fontId="12" fillId="0" borderId="21" xfId="0" applyNumberFormat="1" applyFont="1" applyBorder="1" applyAlignment="1" applyProtection="1">
      <alignment horizontal="right"/>
      <protection/>
    </xf>
    <xf numFmtId="0" fontId="30" fillId="0" borderId="19" xfId="0" applyFont="1" applyBorder="1" applyAlignment="1">
      <alignment/>
    </xf>
    <xf numFmtId="3" fontId="30" fillId="0" borderId="19" xfId="0" applyNumberFormat="1" applyFont="1" applyBorder="1" applyAlignment="1" applyProtection="1">
      <alignment/>
      <protection/>
    </xf>
    <xf numFmtId="10" fontId="30" fillId="0" borderId="19" xfId="0" applyNumberFormat="1" applyFont="1" applyBorder="1" applyAlignment="1" applyProtection="1">
      <alignment/>
      <protection/>
    </xf>
    <xf numFmtId="10" fontId="30" fillId="0" borderId="19" xfId="0" applyNumberFormat="1" applyFont="1" applyBorder="1" applyAlignment="1" applyProtection="1">
      <alignment horizontal="right"/>
      <protection/>
    </xf>
    <xf numFmtId="0" fontId="30" fillId="0" borderId="18" xfId="0" applyFont="1" applyBorder="1" applyAlignment="1">
      <alignment/>
    </xf>
    <xf numFmtId="3" fontId="30" fillId="0" borderId="18" xfId="0" applyNumberFormat="1" applyFont="1" applyBorder="1" applyAlignment="1">
      <alignment/>
    </xf>
    <xf numFmtId="10" fontId="30" fillId="0" borderId="18" xfId="0" applyNumberFormat="1" applyFont="1" applyBorder="1" applyAlignment="1" applyProtection="1">
      <alignment/>
      <protection/>
    </xf>
    <xf numFmtId="10" fontId="30" fillId="0" borderId="18" xfId="0" applyNumberFormat="1" applyFont="1" applyBorder="1" applyAlignment="1" applyProtection="1">
      <alignment horizontal="right"/>
      <protection/>
    </xf>
    <xf numFmtId="0" fontId="12" fillId="0" borderId="20" xfId="0" applyFont="1" applyBorder="1" applyAlignment="1">
      <alignment/>
    </xf>
    <xf numFmtId="0" fontId="12" fillId="0" borderId="18" xfId="0" applyFont="1" applyBorder="1" applyAlignment="1">
      <alignment/>
    </xf>
    <xf numFmtId="3" fontId="12" fillId="0" borderId="18" xfId="0" applyNumberFormat="1" applyFont="1" applyBorder="1" applyAlignment="1" applyProtection="1">
      <alignment/>
      <protection locked="0"/>
    </xf>
    <xf numFmtId="10" fontId="12" fillId="0" borderId="18" xfId="0" applyNumberFormat="1" applyFont="1" applyBorder="1" applyAlignment="1" applyProtection="1">
      <alignment/>
      <protection/>
    </xf>
    <xf numFmtId="10" fontId="12" fillId="0" borderId="18" xfId="0" applyNumberFormat="1" applyFont="1" applyBorder="1" applyAlignment="1" applyProtection="1">
      <alignment horizontal="right"/>
      <protection/>
    </xf>
    <xf numFmtId="3" fontId="12" fillId="0" borderId="0" xfId="0" applyNumberFormat="1" applyFont="1" applyAlignment="1">
      <alignment/>
    </xf>
    <xf numFmtId="3" fontId="12" fillId="0" borderId="0" xfId="0" applyNumberFormat="1" applyFont="1" applyAlignment="1" applyProtection="1">
      <alignment/>
      <protection/>
    </xf>
    <xf numFmtId="3" fontId="12" fillId="0" borderId="0" xfId="0" applyNumberFormat="1" applyFont="1" applyAlignment="1" applyProtection="1">
      <alignment horizontal="right"/>
      <protection/>
    </xf>
    <xf numFmtId="3" fontId="30" fillId="0" borderId="18" xfId="0" applyNumberFormat="1" applyFont="1" applyBorder="1" applyAlignment="1" applyProtection="1">
      <alignment/>
      <protection locked="0"/>
    </xf>
    <xf numFmtId="0" fontId="30" fillId="0" borderId="20" xfId="0" applyFont="1" applyBorder="1" applyAlignment="1">
      <alignment/>
    </xf>
    <xf numFmtId="3" fontId="30" fillId="0" borderId="20" xfId="0" applyNumberFormat="1" applyFont="1" applyBorder="1" applyAlignment="1">
      <alignment/>
    </xf>
    <xf numFmtId="10" fontId="30" fillId="0" borderId="20" xfId="0" applyNumberFormat="1" applyFont="1" applyBorder="1" applyAlignment="1" applyProtection="1">
      <alignment/>
      <protection/>
    </xf>
    <xf numFmtId="10" fontId="30" fillId="0" borderId="20" xfId="0" applyNumberFormat="1" applyFont="1" applyBorder="1" applyAlignment="1" applyProtection="1">
      <alignment horizontal="right"/>
      <protection/>
    </xf>
    <xf numFmtId="0" fontId="31" fillId="0" borderId="19" xfId="0" applyFont="1" applyBorder="1" applyAlignment="1">
      <alignment/>
    </xf>
    <xf numFmtId="3" fontId="31" fillId="0" borderId="19" xfId="0" applyNumberFormat="1" applyFont="1" applyBorder="1" applyAlignment="1">
      <alignment/>
    </xf>
    <xf numFmtId="10" fontId="31" fillId="0" borderId="19" xfId="0" applyNumberFormat="1" applyFont="1" applyBorder="1" applyAlignment="1" applyProtection="1">
      <alignment/>
      <protection/>
    </xf>
    <xf numFmtId="10" fontId="31" fillId="0" borderId="19" xfId="0" applyNumberFormat="1" applyFont="1" applyBorder="1" applyAlignment="1" applyProtection="1">
      <alignment horizontal="right"/>
      <protection/>
    </xf>
    <xf numFmtId="3" fontId="31" fillId="0" borderId="19" xfId="0" applyNumberFormat="1" applyFont="1" applyBorder="1" applyAlignment="1" applyProtection="1">
      <alignment/>
      <protection locked="0"/>
    </xf>
    <xf numFmtId="0" fontId="31" fillId="0" borderId="21" xfId="0" applyFont="1" applyBorder="1" applyAlignment="1">
      <alignment/>
    </xf>
    <xf numFmtId="3" fontId="31" fillId="0" borderId="21" xfId="0" applyNumberFormat="1" applyFont="1" applyBorder="1" applyAlignment="1" applyProtection="1">
      <alignment/>
      <protection locked="0"/>
    </xf>
    <xf numFmtId="10" fontId="31" fillId="0" borderId="21" xfId="0" applyNumberFormat="1" applyFont="1" applyBorder="1" applyAlignment="1" applyProtection="1">
      <alignment/>
      <protection/>
    </xf>
    <xf numFmtId="10" fontId="31" fillId="0" borderId="21" xfId="0" applyNumberFormat="1" applyFont="1" applyBorder="1" applyAlignment="1" applyProtection="1">
      <alignment horizontal="right"/>
      <protection/>
    </xf>
    <xf numFmtId="3" fontId="32" fillId="0" borderId="0" xfId="0" applyNumberFormat="1" applyFont="1" applyAlignment="1">
      <alignment/>
    </xf>
    <xf numFmtId="3" fontId="31" fillId="0" borderId="21" xfId="0" applyNumberFormat="1" applyFont="1" applyBorder="1" applyAlignment="1">
      <alignment/>
    </xf>
    <xf numFmtId="3" fontId="12" fillId="0" borderId="0" xfId="0" applyNumberFormat="1" applyFont="1" applyAlignment="1">
      <alignment horizontal="right"/>
    </xf>
    <xf numFmtId="0" fontId="30" fillId="0" borderId="0" xfId="0" applyFont="1" applyAlignment="1">
      <alignment/>
    </xf>
    <xf numFmtId="0" fontId="12" fillId="0" borderId="0" xfId="0" applyFont="1" applyAlignment="1">
      <alignment horizontal="right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4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7"/>
  <sheetViews>
    <sheetView showGridLines="0"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46" sqref="A46"/>
    </sheetView>
  </sheetViews>
  <sheetFormatPr defaultColWidth="11.421875" defaultRowHeight="12.75" outlineLevelRow="1" outlineLevelCol="1"/>
  <cols>
    <col min="1" max="1" width="70.00390625" style="40" customWidth="1"/>
    <col min="2" max="2" width="13.57421875" style="40" bestFit="1" customWidth="1"/>
    <col min="3" max="3" width="12.8515625" style="40" bestFit="1" customWidth="1"/>
    <col min="4" max="4" width="13.7109375" style="86" customWidth="1" outlineLevel="1"/>
    <col min="5" max="5" width="13.57421875" style="40" bestFit="1" customWidth="1"/>
    <col min="6" max="6" width="12.8515625" style="40" bestFit="1" customWidth="1"/>
    <col min="7" max="16384" width="11.421875" style="40" customWidth="1"/>
  </cols>
  <sheetData>
    <row r="1" spans="1:6" ht="18.75">
      <c r="A1" s="36" t="s">
        <v>119</v>
      </c>
      <c r="B1" s="37" t="s">
        <v>123</v>
      </c>
      <c r="C1" s="38"/>
      <c r="D1" s="39" t="s">
        <v>86</v>
      </c>
      <c r="E1" s="37" t="s">
        <v>124</v>
      </c>
      <c r="F1" s="38"/>
    </row>
    <row r="2" spans="1:6" ht="18.75">
      <c r="A2" s="41" t="s">
        <v>35</v>
      </c>
      <c r="B2" s="42">
        <v>100000</v>
      </c>
      <c r="C2" s="43">
        <f aca="true" t="shared" si="0" ref="C2:C24">B2/B$5</f>
        <v>1</v>
      </c>
      <c r="D2" s="44">
        <f>IF(E2=0,"0,00%",(B2-E2)/E2)</f>
        <v>0.0999890001099989</v>
      </c>
      <c r="E2" s="42">
        <v>90910</v>
      </c>
      <c r="F2" s="43">
        <f aca="true" t="shared" si="1" ref="F2:F24">E2/E$5</f>
        <v>1</v>
      </c>
    </row>
    <row r="3" spans="1:6" ht="18.75">
      <c r="A3" s="41" t="s">
        <v>36</v>
      </c>
      <c r="B3" s="45">
        <v>0</v>
      </c>
      <c r="C3" s="46">
        <f t="shared" si="0"/>
        <v>0</v>
      </c>
      <c r="D3" s="47" t="str">
        <f aca="true" t="shared" si="2" ref="D3:D54">IF(E3=0,"0,00%",(B3-E3)/E3)</f>
        <v>0,00%</v>
      </c>
      <c r="E3" s="45">
        <v>0</v>
      </c>
      <c r="F3" s="46">
        <f t="shared" si="1"/>
        <v>0</v>
      </c>
    </row>
    <row r="4" spans="1:6" ht="18.75">
      <c r="A4" s="48" t="s">
        <v>37</v>
      </c>
      <c r="B4" s="49">
        <v>0</v>
      </c>
      <c r="C4" s="50">
        <f t="shared" si="0"/>
        <v>0</v>
      </c>
      <c r="D4" s="51" t="str">
        <f t="shared" si="2"/>
        <v>0,00%</v>
      </c>
      <c r="E4" s="49">
        <v>0</v>
      </c>
      <c r="F4" s="50">
        <f t="shared" si="1"/>
        <v>0</v>
      </c>
    </row>
    <row r="5" spans="1:6" ht="18.75">
      <c r="A5" s="52" t="s">
        <v>79</v>
      </c>
      <c r="B5" s="53">
        <f>SUM(B2:B4)</f>
        <v>100000</v>
      </c>
      <c r="C5" s="54">
        <f t="shared" si="0"/>
        <v>1</v>
      </c>
      <c r="D5" s="55">
        <f t="shared" si="2"/>
        <v>0.0999890001099989</v>
      </c>
      <c r="E5" s="53">
        <f>SUM(E2:E4)</f>
        <v>90910</v>
      </c>
      <c r="F5" s="54">
        <f t="shared" si="1"/>
        <v>1</v>
      </c>
    </row>
    <row r="6" spans="1:6" ht="18.75">
      <c r="A6" s="41" t="s">
        <v>38</v>
      </c>
      <c r="B6" s="45">
        <v>0</v>
      </c>
      <c r="C6" s="46">
        <f t="shared" si="0"/>
        <v>0</v>
      </c>
      <c r="D6" s="47" t="str">
        <f t="shared" si="2"/>
        <v>0,00%</v>
      </c>
      <c r="E6" s="45">
        <v>0</v>
      </c>
      <c r="F6" s="46">
        <f t="shared" si="1"/>
        <v>0</v>
      </c>
    </row>
    <row r="7" spans="1:6" ht="18.75">
      <c r="A7" s="41" t="s">
        <v>39</v>
      </c>
      <c r="B7" s="45">
        <v>-60000</v>
      </c>
      <c r="C7" s="46">
        <f t="shared" si="0"/>
        <v>-0.6</v>
      </c>
      <c r="D7" s="47">
        <f t="shared" si="2"/>
        <v>0.2</v>
      </c>
      <c r="E7" s="45">
        <v>-50000</v>
      </c>
      <c r="F7" s="46">
        <f t="shared" si="1"/>
        <v>-0.5499945000549995</v>
      </c>
    </row>
    <row r="8" spans="1:6" ht="18.75">
      <c r="A8" s="41" t="s">
        <v>40</v>
      </c>
      <c r="B8" s="45">
        <v>-20000</v>
      </c>
      <c r="C8" s="46">
        <f t="shared" si="0"/>
        <v>-0.2</v>
      </c>
      <c r="D8" s="47">
        <f t="shared" si="2"/>
        <v>0.05263157894736842</v>
      </c>
      <c r="E8" s="45">
        <v>-19000</v>
      </c>
      <c r="F8" s="46">
        <f t="shared" si="1"/>
        <v>-0.2089979100208998</v>
      </c>
    </row>
    <row r="9" spans="1:6" ht="18.75">
      <c r="A9" s="41" t="s">
        <v>41</v>
      </c>
      <c r="B9" s="45">
        <v>-5000</v>
      </c>
      <c r="C9" s="46">
        <f t="shared" si="0"/>
        <v>-0.05</v>
      </c>
      <c r="D9" s="47">
        <f t="shared" si="2"/>
        <v>0.25</v>
      </c>
      <c r="E9" s="45">
        <v>-4000</v>
      </c>
      <c r="F9" s="46">
        <f t="shared" si="1"/>
        <v>-0.04399956000439995</v>
      </c>
    </row>
    <row r="10" spans="1:6" ht="18.75">
      <c r="A10" s="48" t="s">
        <v>42</v>
      </c>
      <c r="B10" s="49">
        <v>-12000</v>
      </c>
      <c r="C10" s="50">
        <f t="shared" si="0"/>
        <v>-0.12</v>
      </c>
      <c r="D10" s="51">
        <f t="shared" si="2"/>
        <v>-0.0704879938032533</v>
      </c>
      <c r="E10" s="49">
        <v>-12910</v>
      </c>
      <c r="F10" s="50">
        <f t="shared" si="1"/>
        <v>-0.14200857991420085</v>
      </c>
    </row>
    <row r="11" spans="1:6" ht="18.75">
      <c r="A11" s="56" t="s">
        <v>117</v>
      </c>
      <c r="B11" s="57">
        <f>B5+B6+B7+B8+B9+B10</f>
        <v>3000</v>
      </c>
      <c r="C11" s="58">
        <f t="shared" si="0"/>
        <v>0.03</v>
      </c>
      <c r="D11" s="59">
        <f t="shared" si="2"/>
        <v>-0.4</v>
      </c>
      <c r="E11" s="57">
        <f>E5+E6+E7+E8+E9+E10</f>
        <v>5000</v>
      </c>
      <c r="F11" s="58">
        <f t="shared" si="1"/>
        <v>0.054999450005499946</v>
      </c>
    </row>
    <row r="12" spans="1:6" ht="18.75">
      <c r="A12" s="60" t="s">
        <v>43</v>
      </c>
      <c r="B12" s="42">
        <v>-1000</v>
      </c>
      <c r="C12" s="43">
        <f t="shared" si="0"/>
        <v>-0.01</v>
      </c>
      <c r="D12" s="44">
        <f t="shared" si="2"/>
        <v>1</v>
      </c>
      <c r="E12" s="42">
        <v>-500</v>
      </c>
      <c r="F12" s="43">
        <f t="shared" si="1"/>
        <v>-0.005499945000549994</v>
      </c>
    </row>
    <row r="13" spans="1:6" ht="18.75">
      <c r="A13" s="48" t="s">
        <v>44</v>
      </c>
      <c r="B13" s="49">
        <v>0</v>
      </c>
      <c r="C13" s="50">
        <f t="shared" si="0"/>
        <v>0</v>
      </c>
      <c r="D13" s="51" t="str">
        <f t="shared" si="2"/>
        <v>0,00%</v>
      </c>
      <c r="E13" s="49">
        <v>0</v>
      </c>
      <c r="F13" s="50">
        <f t="shared" si="1"/>
        <v>0</v>
      </c>
    </row>
    <row r="14" spans="1:6" ht="18.75">
      <c r="A14" s="56" t="s">
        <v>45</v>
      </c>
      <c r="B14" s="57">
        <f>B12+B13</f>
        <v>-1000</v>
      </c>
      <c r="C14" s="58">
        <f t="shared" si="0"/>
        <v>-0.01</v>
      </c>
      <c r="D14" s="59">
        <f t="shared" si="2"/>
        <v>1</v>
      </c>
      <c r="E14" s="57">
        <f>E12+E13</f>
        <v>-500</v>
      </c>
      <c r="F14" s="58">
        <f t="shared" si="1"/>
        <v>-0.005499945000549994</v>
      </c>
    </row>
    <row r="15" spans="1:6" ht="18.75">
      <c r="A15" s="56" t="s">
        <v>118</v>
      </c>
      <c r="B15" s="57">
        <f>B11+B14</f>
        <v>2000</v>
      </c>
      <c r="C15" s="58">
        <f t="shared" si="0"/>
        <v>0.02</v>
      </c>
      <c r="D15" s="59">
        <f t="shared" si="2"/>
        <v>-0.5555555555555556</v>
      </c>
      <c r="E15" s="57">
        <f>E11+E14</f>
        <v>4500</v>
      </c>
      <c r="F15" s="58">
        <f t="shared" si="1"/>
        <v>0.04949950500494995</v>
      </c>
    </row>
    <row r="16" spans="1:6" ht="18.75" outlineLevel="1">
      <c r="A16" s="60" t="s">
        <v>46</v>
      </c>
      <c r="B16" s="42">
        <v>0</v>
      </c>
      <c r="C16" s="43">
        <f t="shared" si="0"/>
        <v>0</v>
      </c>
      <c r="D16" s="44" t="str">
        <f t="shared" si="2"/>
        <v>0,00%</v>
      </c>
      <c r="E16" s="42">
        <v>0</v>
      </c>
      <c r="F16" s="43">
        <f t="shared" si="1"/>
        <v>0</v>
      </c>
    </row>
    <row r="17" spans="1:6" ht="18.75" outlineLevel="1">
      <c r="A17" s="48" t="s">
        <v>47</v>
      </c>
      <c r="B17" s="49">
        <v>0</v>
      </c>
      <c r="C17" s="50">
        <f t="shared" si="0"/>
        <v>0</v>
      </c>
      <c r="D17" s="51" t="str">
        <f t="shared" si="2"/>
        <v>0,00%</v>
      </c>
      <c r="E17" s="49">
        <v>0</v>
      </c>
      <c r="F17" s="50">
        <f t="shared" si="1"/>
        <v>0</v>
      </c>
    </row>
    <row r="18" spans="1:6" ht="18.75" outlineLevel="1">
      <c r="A18" s="56" t="s">
        <v>48</v>
      </c>
      <c r="B18" s="57">
        <f>B16+B17</f>
        <v>0</v>
      </c>
      <c r="C18" s="58">
        <f t="shared" si="0"/>
        <v>0</v>
      </c>
      <c r="D18" s="59" t="str">
        <f t="shared" si="2"/>
        <v>0,00%</v>
      </c>
      <c r="E18" s="57">
        <f>E16+E17</f>
        <v>0</v>
      </c>
      <c r="F18" s="58">
        <f t="shared" si="1"/>
        <v>0</v>
      </c>
    </row>
    <row r="19" spans="1:6" ht="18.75" outlineLevel="1">
      <c r="A19" s="61" t="s">
        <v>49</v>
      </c>
      <c r="B19" s="62">
        <v>0</v>
      </c>
      <c r="C19" s="63">
        <f t="shared" si="0"/>
        <v>0</v>
      </c>
      <c r="D19" s="64" t="str">
        <f t="shared" si="2"/>
        <v>0,00%</v>
      </c>
      <c r="E19" s="62">
        <v>0</v>
      </c>
      <c r="F19" s="63">
        <f t="shared" si="1"/>
        <v>0</v>
      </c>
    </row>
    <row r="20" spans="1:6" ht="18.75" outlineLevel="1">
      <c r="A20" s="56" t="s">
        <v>50</v>
      </c>
      <c r="B20" s="57">
        <f>B15+B18+B19</f>
        <v>2000</v>
      </c>
      <c r="C20" s="58">
        <f t="shared" si="0"/>
        <v>0.02</v>
      </c>
      <c r="D20" s="59">
        <f t="shared" si="2"/>
        <v>-0.5555555555555556</v>
      </c>
      <c r="E20" s="57">
        <f>E15+E18+E19</f>
        <v>4500</v>
      </c>
      <c r="F20" s="58">
        <f t="shared" si="1"/>
        <v>0.04949950500494995</v>
      </c>
    </row>
    <row r="21" spans="1:6" ht="18.75" outlineLevel="1">
      <c r="A21" s="60" t="s">
        <v>51</v>
      </c>
      <c r="B21" s="42">
        <v>0</v>
      </c>
      <c r="C21" s="43">
        <f t="shared" si="0"/>
        <v>0</v>
      </c>
      <c r="D21" s="44" t="str">
        <f t="shared" si="2"/>
        <v>0,00%</v>
      </c>
      <c r="E21" s="42">
        <v>0</v>
      </c>
      <c r="F21" s="43">
        <f t="shared" si="1"/>
        <v>0</v>
      </c>
    </row>
    <row r="22" spans="1:6" ht="18.75" outlineLevel="1">
      <c r="A22" s="41" t="s">
        <v>52</v>
      </c>
      <c r="B22" s="45">
        <v>0</v>
      </c>
      <c r="C22" s="46">
        <f t="shared" si="0"/>
        <v>0</v>
      </c>
      <c r="D22" s="47" t="str">
        <f t="shared" si="2"/>
        <v>0,00%</v>
      </c>
      <c r="E22" s="45">
        <v>0</v>
      </c>
      <c r="F22" s="46">
        <f t="shared" si="1"/>
        <v>0</v>
      </c>
    </row>
    <row r="23" spans="1:6" ht="18.75" outlineLevel="1">
      <c r="A23" s="48" t="s">
        <v>53</v>
      </c>
      <c r="B23" s="49">
        <v>3000</v>
      </c>
      <c r="C23" s="50">
        <f t="shared" si="0"/>
        <v>0.03</v>
      </c>
      <c r="D23" s="51">
        <f t="shared" si="2"/>
        <v>0.2</v>
      </c>
      <c r="E23" s="49">
        <v>2500</v>
      </c>
      <c r="F23" s="50">
        <f t="shared" si="1"/>
        <v>0.027499725002749973</v>
      </c>
    </row>
    <row r="24" spans="1:6" ht="18.75">
      <c r="A24" s="56" t="s">
        <v>54</v>
      </c>
      <c r="B24" s="57">
        <f>B20+B21+B22+B23</f>
        <v>5000</v>
      </c>
      <c r="C24" s="58">
        <f t="shared" si="0"/>
        <v>0.05</v>
      </c>
      <c r="D24" s="59">
        <f t="shared" si="2"/>
        <v>-0.2857142857142857</v>
      </c>
      <c r="E24" s="57">
        <f>E20+E21+E22+E23</f>
        <v>7000</v>
      </c>
      <c r="F24" s="58">
        <f t="shared" si="1"/>
        <v>0.07699923000769993</v>
      </c>
    </row>
    <row r="25" spans="2:6" ht="18.75">
      <c r="B25" s="65"/>
      <c r="C25" s="66"/>
      <c r="D25" s="67"/>
      <c r="E25" s="65"/>
      <c r="F25" s="66"/>
    </row>
    <row r="26" spans="1:6" ht="18.75">
      <c r="A26" s="56" t="s">
        <v>55</v>
      </c>
      <c r="B26" s="68">
        <v>35000</v>
      </c>
      <c r="C26" s="58">
        <f>B26/B$35</f>
        <v>0.35</v>
      </c>
      <c r="D26" s="59">
        <f t="shared" si="2"/>
        <v>0.4</v>
      </c>
      <c r="E26" s="68">
        <v>25000</v>
      </c>
      <c r="F26" s="58">
        <f>E26/E$35</f>
        <v>0.30864197530864196</v>
      </c>
    </row>
    <row r="27" spans="1:6" ht="18.75">
      <c r="A27" s="69" t="s">
        <v>56</v>
      </c>
      <c r="B27" s="70">
        <f>B28+B29+B32+B33</f>
        <v>65000</v>
      </c>
      <c r="C27" s="71">
        <f>B27/B$35</f>
        <v>0.65</v>
      </c>
      <c r="D27" s="72">
        <f t="shared" si="2"/>
        <v>0.16071428571428573</v>
      </c>
      <c r="E27" s="70">
        <f>E28+E29+E32+E33</f>
        <v>56000</v>
      </c>
      <c r="F27" s="71">
        <f>E27/E$35</f>
        <v>0.691358024691358</v>
      </c>
    </row>
    <row r="28" spans="1:6" ht="18.75">
      <c r="A28" s="73" t="s">
        <v>57</v>
      </c>
      <c r="B28" s="74">
        <v>30000</v>
      </c>
      <c r="C28" s="75">
        <f>B28/B$35</f>
        <v>0.3</v>
      </c>
      <c r="D28" s="76">
        <f t="shared" si="2"/>
        <v>2</v>
      </c>
      <c r="E28" s="74">
        <v>10000</v>
      </c>
      <c r="F28" s="75">
        <f>E28/E$35</f>
        <v>0.12345679012345678</v>
      </c>
    </row>
    <row r="29" spans="1:6" ht="18.75">
      <c r="A29" s="73" t="s">
        <v>58</v>
      </c>
      <c r="B29" s="74">
        <f>B30+B31</f>
        <v>25000</v>
      </c>
      <c r="C29" s="75">
        <f>B29/B$35</f>
        <v>0.25</v>
      </c>
      <c r="D29" s="76">
        <f t="shared" si="2"/>
        <v>0.19047619047619047</v>
      </c>
      <c r="E29" s="74">
        <f>E31+E30</f>
        <v>21000</v>
      </c>
      <c r="F29" s="75">
        <f>E29/E$35</f>
        <v>0.25925925925925924</v>
      </c>
    </row>
    <row r="30" spans="1:6" ht="18.75">
      <c r="A30" s="41" t="s">
        <v>59</v>
      </c>
      <c r="B30" s="74">
        <v>25000</v>
      </c>
      <c r="C30" s="75"/>
      <c r="D30" s="76">
        <f t="shared" si="2"/>
        <v>0.25</v>
      </c>
      <c r="E30" s="74">
        <v>20000</v>
      </c>
      <c r="F30" s="75"/>
    </row>
    <row r="31" spans="1:6" ht="18.75">
      <c r="A31" s="41" t="s">
        <v>87</v>
      </c>
      <c r="B31" s="74">
        <v>0</v>
      </c>
      <c r="C31" s="75"/>
      <c r="D31" s="76">
        <f t="shared" si="2"/>
        <v>-1</v>
      </c>
      <c r="E31" s="74">
        <v>1000</v>
      </c>
      <c r="F31" s="75"/>
    </row>
    <row r="32" spans="1:6" ht="18.75">
      <c r="A32" s="73" t="s">
        <v>60</v>
      </c>
      <c r="B32" s="77">
        <v>0</v>
      </c>
      <c r="C32" s="75">
        <f>B32/B$35</f>
        <v>0</v>
      </c>
      <c r="D32" s="76" t="str">
        <f t="shared" si="2"/>
        <v>0,00%</v>
      </c>
      <c r="E32" s="77">
        <v>0</v>
      </c>
      <c r="F32" s="75">
        <f>E32/E$35</f>
        <v>0</v>
      </c>
    </row>
    <row r="33" spans="1:6" ht="18.75">
      <c r="A33" s="78" t="s">
        <v>61</v>
      </c>
      <c r="B33" s="79">
        <v>10000</v>
      </c>
      <c r="C33" s="80">
        <f>B33/B$35</f>
        <v>0.1</v>
      </c>
      <c r="D33" s="81">
        <f t="shared" si="2"/>
        <v>-0.6</v>
      </c>
      <c r="E33" s="79">
        <v>25000</v>
      </c>
      <c r="F33" s="80">
        <f>E33/E$35</f>
        <v>0.30864197530864196</v>
      </c>
    </row>
    <row r="34" spans="1:6" ht="18.75">
      <c r="A34" s="56" t="s">
        <v>62</v>
      </c>
      <c r="B34" s="68">
        <v>0</v>
      </c>
      <c r="C34" s="58">
        <f>B34/B$35</f>
        <v>0</v>
      </c>
      <c r="D34" s="59" t="str">
        <f t="shared" si="2"/>
        <v>0,00%</v>
      </c>
      <c r="E34" s="68">
        <v>0</v>
      </c>
      <c r="F34" s="58">
        <f>E34/E$35</f>
        <v>0</v>
      </c>
    </row>
    <row r="35" spans="1:6" ht="18.75">
      <c r="A35" s="56" t="s">
        <v>63</v>
      </c>
      <c r="B35" s="57">
        <f>B26+B27+B34</f>
        <v>100000</v>
      </c>
      <c r="C35" s="58">
        <f>B35/B$35</f>
        <v>1</v>
      </c>
      <c r="D35" s="59">
        <f t="shared" si="2"/>
        <v>0.2345679012345679</v>
      </c>
      <c r="E35" s="57">
        <f>E26+E27+E34</f>
        <v>81000</v>
      </c>
      <c r="F35" s="58">
        <f>E35/E$35</f>
        <v>1</v>
      </c>
    </row>
    <row r="36" spans="2:6" ht="18.75">
      <c r="B36" s="82">
        <f>B35-B52</f>
        <v>0</v>
      </c>
      <c r="C36" s="66"/>
      <c r="D36" s="67"/>
      <c r="E36" s="82">
        <f>E35-E52</f>
        <v>0</v>
      </c>
      <c r="F36" s="66"/>
    </row>
    <row r="37" spans="1:6" ht="18.75">
      <c r="A37" s="69" t="s">
        <v>64</v>
      </c>
      <c r="B37" s="70">
        <f>B38+B39+B40+B41</f>
        <v>40000</v>
      </c>
      <c r="C37" s="71">
        <f aca="true" t="shared" si="3" ref="C37:C52">B37/B$52</f>
        <v>0.4</v>
      </c>
      <c r="D37" s="72">
        <f t="shared" si="2"/>
        <v>-0.047619047619047616</v>
      </c>
      <c r="E37" s="70">
        <f>E38+E39+E40+E41</f>
        <v>42000</v>
      </c>
      <c r="F37" s="71">
        <f aca="true" t="shared" si="4" ref="F37:F52">E37/E$52</f>
        <v>0.5185185185185185</v>
      </c>
    </row>
    <row r="38" spans="1:6" ht="18.75">
      <c r="A38" s="73" t="s">
        <v>65</v>
      </c>
      <c r="B38" s="77">
        <v>35000</v>
      </c>
      <c r="C38" s="75">
        <f t="shared" si="3"/>
        <v>0.35</v>
      </c>
      <c r="D38" s="76">
        <f t="shared" si="2"/>
        <v>0</v>
      </c>
      <c r="E38" s="77">
        <v>35000</v>
      </c>
      <c r="F38" s="75">
        <f t="shared" si="4"/>
        <v>0.43209876543209874</v>
      </c>
    </row>
    <row r="39" spans="1:6" ht="18.75">
      <c r="A39" s="73" t="s">
        <v>66</v>
      </c>
      <c r="B39" s="77">
        <v>0</v>
      </c>
      <c r="C39" s="75">
        <f t="shared" si="3"/>
        <v>0</v>
      </c>
      <c r="D39" s="76" t="str">
        <f t="shared" si="2"/>
        <v>0,00%</v>
      </c>
      <c r="E39" s="77">
        <v>0</v>
      </c>
      <c r="F39" s="75">
        <f t="shared" si="4"/>
        <v>0</v>
      </c>
    </row>
    <row r="40" spans="1:6" ht="18.75">
      <c r="A40" s="73" t="s">
        <v>67</v>
      </c>
      <c r="B40" s="77">
        <v>0</v>
      </c>
      <c r="C40" s="75">
        <f t="shared" si="3"/>
        <v>0</v>
      </c>
      <c r="D40" s="76" t="str">
        <f t="shared" si="2"/>
        <v>0,00%</v>
      </c>
      <c r="E40" s="77">
        <v>0</v>
      </c>
      <c r="F40" s="75">
        <f t="shared" si="4"/>
        <v>0</v>
      </c>
    </row>
    <row r="41" spans="1:6" ht="18.75">
      <c r="A41" s="78" t="s">
        <v>68</v>
      </c>
      <c r="B41" s="83">
        <f>B24</f>
        <v>5000</v>
      </c>
      <c r="C41" s="80">
        <f t="shared" si="3"/>
        <v>0.05</v>
      </c>
      <c r="D41" s="81">
        <f t="shared" si="2"/>
        <v>-0.2857142857142857</v>
      </c>
      <c r="E41" s="83">
        <f>E24</f>
        <v>7000</v>
      </c>
      <c r="F41" s="80">
        <f t="shared" si="4"/>
        <v>0.08641975308641975</v>
      </c>
    </row>
    <row r="42" spans="1:6" ht="18.75">
      <c r="A42" s="56" t="s">
        <v>69</v>
      </c>
      <c r="B42" s="68">
        <v>0</v>
      </c>
      <c r="C42" s="58">
        <f t="shared" si="3"/>
        <v>0</v>
      </c>
      <c r="D42" s="59" t="str">
        <f t="shared" si="2"/>
        <v>0,00%</v>
      </c>
      <c r="E42" s="68">
        <v>0</v>
      </c>
      <c r="F42" s="58">
        <f t="shared" si="4"/>
        <v>0</v>
      </c>
    </row>
    <row r="43" spans="1:6" ht="18.75">
      <c r="A43" s="69" t="s">
        <v>70</v>
      </c>
      <c r="B43" s="70">
        <f>B44+B45+B46</f>
        <v>11000</v>
      </c>
      <c r="C43" s="71">
        <f t="shared" si="3"/>
        <v>0.11</v>
      </c>
      <c r="D43" s="72">
        <f t="shared" si="2"/>
        <v>0.1</v>
      </c>
      <c r="E43" s="70">
        <f>E44+E45+E46</f>
        <v>10000</v>
      </c>
      <c r="F43" s="71">
        <f t="shared" si="4"/>
        <v>0.12345679012345678</v>
      </c>
    </row>
    <row r="44" spans="1:6" ht="18.75">
      <c r="A44" s="73" t="s">
        <v>82</v>
      </c>
      <c r="B44" s="77">
        <v>0</v>
      </c>
      <c r="C44" s="75">
        <f t="shared" si="3"/>
        <v>0</v>
      </c>
      <c r="D44" s="76" t="str">
        <f t="shared" si="2"/>
        <v>0,00%</v>
      </c>
      <c r="E44" s="77">
        <v>0</v>
      </c>
      <c r="F44" s="75">
        <f t="shared" si="4"/>
        <v>0</v>
      </c>
    </row>
    <row r="45" spans="1:6" ht="18.75">
      <c r="A45" s="73" t="s">
        <v>71</v>
      </c>
      <c r="B45" s="77">
        <v>0</v>
      </c>
      <c r="C45" s="75">
        <f t="shared" si="3"/>
        <v>0</v>
      </c>
      <c r="D45" s="76" t="str">
        <f t="shared" si="2"/>
        <v>0,00%</v>
      </c>
      <c r="E45" s="77">
        <v>0</v>
      </c>
      <c r="F45" s="75">
        <f t="shared" si="4"/>
        <v>0</v>
      </c>
    </row>
    <row r="46" spans="1:6" ht="18.75">
      <c r="A46" s="78" t="s">
        <v>72</v>
      </c>
      <c r="B46" s="79">
        <v>11000</v>
      </c>
      <c r="C46" s="80">
        <f t="shared" si="3"/>
        <v>0.11</v>
      </c>
      <c r="D46" s="81">
        <f t="shared" si="2"/>
        <v>0.1</v>
      </c>
      <c r="E46" s="79">
        <v>10000</v>
      </c>
      <c r="F46" s="80">
        <f t="shared" si="4"/>
        <v>0.12345679012345678</v>
      </c>
    </row>
    <row r="47" spans="1:6" ht="18.75">
      <c r="A47" s="69" t="s">
        <v>73</v>
      </c>
      <c r="B47" s="70">
        <f>B48+B49+B50</f>
        <v>49000</v>
      </c>
      <c r="C47" s="71">
        <f t="shared" si="3"/>
        <v>0.49</v>
      </c>
      <c r="D47" s="72">
        <f t="shared" si="2"/>
        <v>0.6896551724137931</v>
      </c>
      <c r="E47" s="70">
        <f>E48+E49+E50</f>
        <v>29000</v>
      </c>
      <c r="F47" s="71">
        <f t="shared" si="4"/>
        <v>0.35802469135802467</v>
      </c>
    </row>
    <row r="48" spans="1:6" ht="18.75">
      <c r="A48" s="73" t="s">
        <v>74</v>
      </c>
      <c r="B48" s="77">
        <v>25000</v>
      </c>
      <c r="C48" s="75">
        <f t="shared" si="3"/>
        <v>0.25</v>
      </c>
      <c r="D48" s="76">
        <f t="shared" si="2"/>
        <v>0.6666666666666666</v>
      </c>
      <c r="E48" s="77">
        <v>15000</v>
      </c>
      <c r="F48" s="75">
        <f t="shared" si="4"/>
        <v>0.18518518518518517</v>
      </c>
    </row>
    <row r="49" spans="1:6" ht="18.75">
      <c r="A49" s="73" t="s">
        <v>88</v>
      </c>
      <c r="B49" s="77">
        <v>15000</v>
      </c>
      <c r="C49" s="75">
        <f t="shared" si="3"/>
        <v>0.15</v>
      </c>
      <c r="D49" s="76">
        <f t="shared" si="2"/>
        <v>2</v>
      </c>
      <c r="E49" s="77">
        <v>5000</v>
      </c>
      <c r="F49" s="75">
        <f t="shared" si="4"/>
        <v>0.06172839506172839</v>
      </c>
    </row>
    <row r="50" spans="1:6" ht="18.75">
      <c r="A50" s="78" t="s">
        <v>89</v>
      </c>
      <c r="B50" s="79">
        <v>9000</v>
      </c>
      <c r="C50" s="80">
        <f t="shared" si="3"/>
        <v>0.09</v>
      </c>
      <c r="D50" s="81">
        <f t="shared" si="2"/>
        <v>0</v>
      </c>
      <c r="E50" s="79">
        <v>9000</v>
      </c>
      <c r="F50" s="80">
        <f t="shared" si="4"/>
        <v>0.1111111111111111</v>
      </c>
    </row>
    <row r="51" spans="1:6" ht="18.75">
      <c r="A51" s="56" t="s">
        <v>75</v>
      </c>
      <c r="B51" s="68">
        <v>0</v>
      </c>
      <c r="C51" s="58">
        <f t="shared" si="3"/>
        <v>0</v>
      </c>
      <c r="D51" s="59" t="str">
        <f t="shared" si="2"/>
        <v>0,00%</v>
      </c>
      <c r="E51" s="68">
        <v>0</v>
      </c>
      <c r="F51" s="58">
        <f t="shared" si="4"/>
        <v>0</v>
      </c>
    </row>
    <row r="52" spans="1:6" ht="18.75">
      <c r="A52" s="56" t="s">
        <v>78</v>
      </c>
      <c r="B52" s="57">
        <f>B37+B42+B43+B47+B51</f>
        <v>100000</v>
      </c>
      <c r="C52" s="58">
        <f t="shared" si="3"/>
        <v>1</v>
      </c>
      <c r="D52" s="59">
        <f t="shared" si="2"/>
        <v>0.2345679012345679</v>
      </c>
      <c r="E52" s="57">
        <f>E37+E42+E43+E47+E51</f>
        <v>81000</v>
      </c>
      <c r="F52" s="58">
        <f t="shared" si="4"/>
        <v>1</v>
      </c>
    </row>
    <row r="53" spans="2:6" ht="18.75">
      <c r="B53" s="65"/>
      <c r="C53" s="65"/>
      <c r="D53" s="84"/>
      <c r="E53" s="65"/>
      <c r="F53" s="65"/>
    </row>
    <row r="54" spans="1:6" ht="18.75">
      <c r="A54" s="56" t="s">
        <v>76</v>
      </c>
      <c r="B54" s="68">
        <v>320</v>
      </c>
      <c r="C54" s="68"/>
      <c r="D54" s="59">
        <f t="shared" si="2"/>
        <v>0.06666666666666667</v>
      </c>
      <c r="E54" s="68">
        <v>300</v>
      </c>
      <c r="F54" s="68"/>
    </row>
    <row r="57" ht="18.75">
      <c r="A57" s="85" t="s">
        <v>126</v>
      </c>
    </row>
  </sheetData>
  <sheetProtection/>
  <conditionalFormatting sqref="B36 E36">
    <cfRule type="cellIs" priority="1" dxfId="0" operator="greaterThan" stopIfTrue="1">
      <formula>0.5</formula>
    </cfRule>
    <cfRule type="cellIs" priority="2" dxfId="0" operator="lessThan" stopIfTrue="1">
      <formula>-0.5</formula>
    </cfRule>
  </conditionalFormatting>
  <printOptions/>
  <pageMargins left="0.93" right="0.14" top="0.41" bottom="0.57" header="0.25" footer="0.22"/>
  <pageSetup fitToHeight="1" fitToWidth="1" horizontalDpi="300" verticalDpi="3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903"/>
  <sheetViews>
    <sheetView showGridLines="0" zoomScalePageLayoutView="0" workbookViewId="0" topLeftCell="A1">
      <pane xSplit="1" ySplit="1" topLeftCell="B41" activePane="bottomRight" state="frozen"/>
      <selection pane="topLeft" activeCell="D97" sqref="D97"/>
      <selection pane="topRight" activeCell="D97" sqref="D97"/>
      <selection pane="bottomLeft" activeCell="D97" sqref="D97"/>
      <selection pane="bottomRight" activeCell="B49" sqref="B49:B55"/>
    </sheetView>
  </sheetViews>
  <sheetFormatPr defaultColWidth="11.421875" defaultRowHeight="12.75" outlineLevelRow="1"/>
  <cols>
    <col min="1" max="1" width="64.8515625" style="1" customWidth="1"/>
    <col min="2" max="3" width="16.7109375" style="1" bestFit="1" customWidth="1"/>
    <col min="4" max="4" width="13.421875" style="1" customWidth="1"/>
    <col min="5" max="8" width="11.57421875" style="1" bestFit="1" customWidth="1"/>
    <col min="9" max="9" width="12.7109375" style="1" bestFit="1" customWidth="1"/>
    <col min="10" max="10" width="11.7109375" style="1" bestFit="1" customWidth="1"/>
    <col min="11" max="21" width="11.57421875" style="1" bestFit="1" customWidth="1"/>
    <col min="22" max="22" width="11.7109375" style="1" bestFit="1" customWidth="1"/>
    <col min="23" max="29" width="11.57421875" style="1" bestFit="1" customWidth="1"/>
    <col min="30" max="30" width="11.7109375" style="1" bestFit="1" customWidth="1"/>
    <col min="31" max="31" width="11.57421875" style="1" bestFit="1" customWidth="1"/>
    <col min="32" max="32" width="11.7109375" style="1" bestFit="1" customWidth="1"/>
    <col min="33" max="40" width="11.57421875" style="1" bestFit="1" customWidth="1"/>
    <col min="41" max="41" width="11.7109375" style="1" bestFit="1" customWidth="1"/>
    <col min="42" max="46" width="11.57421875" style="1" bestFit="1" customWidth="1"/>
    <col min="47" max="47" width="12.28125" style="1" bestFit="1" customWidth="1"/>
    <col min="48" max="71" width="11.57421875" style="1" bestFit="1" customWidth="1"/>
    <col min="72" max="72" width="11.7109375" style="1" bestFit="1" customWidth="1"/>
    <col min="73" max="80" width="11.57421875" style="1" bestFit="1" customWidth="1"/>
    <col min="81" max="81" width="11.7109375" style="1" bestFit="1" customWidth="1"/>
    <col min="82" max="85" width="11.57421875" style="1" bestFit="1" customWidth="1"/>
    <col min="86" max="86" width="11.7109375" style="1" bestFit="1" customWidth="1"/>
    <col min="87" max="91" width="11.57421875" style="1" bestFit="1" customWidth="1"/>
    <col min="92" max="92" width="12.7109375" style="1" bestFit="1" customWidth="1"/>
    <col min="93" max="93" width="11.57421875" style="1" bestFit="1" customWidth="1"/>
    <col min="94" max="94" width="11.7109375" style="1" bestFit="1" customWidth="1"/>
    <col min="95" max="96" width="11.57421875" style="1" bestFit="1" customWidth="1"/>
    <col min="97" max="97" width="11.7109375" style="1" bestFit="1" customWidth="1"/>
    <col min="98" max="108" width="11.57421875" style="1" bestFit="1" customWidth="1"/>
    <col min="109" max="109" width="12.7109375" style="1" bestFit="1" customWidth="1"/>
    <col min="110" max="110" width="11.57421875" style="1" bestFit="1" customWidth="1"/>
    <col min="111" max="111" width="12.28125" style="1" bestFit="1" customWidth="1"/>
    <col min="112" max="119" width="11.57421875" style="1" bestFit="1" customWidth="1"/>
    <col min="120" max="121" width="13.28125" style="1" bestFit="1" customWidth="1"/>
    <col min="122" max="122" width="11.57421875" style="1" bestFit="1" customWidth="1"/>
    <col min="123" max="124" width="13.28125" style="1" bestFit="1" customWidth="1"/>
    <col min="125" max="125" width="12.28125" style="1" bestFit="1" customWidth="1"/>
    <col min="126" max="126" width="11.57421875" style="1" bestFit="1" customWidth="1"/>
    <col min="127" max="127" width="13.28125" style="1" bestFit="1" customWidth="1"/>
    <col min="128" max="129" width="11.57421875" style="1" bestFit="1" customWidth="1"/>
    <col min="130" max="130" width="13.28125" style="1" bestFit="1" customWidth="1"/>
    <col min="131" max="135" width="11.57421875" style="1" bestFit="1" customWidth="1"/>
    <col min="136" max="136" width="12.28125" style="1" bestFit="1" customWidth="1"/>
    <col min="137" max="137" width="11.57421875" style="1" bestFit="1" customWidth="1"/>
    <col min="138" max="138" width="13.28125" style="1" bestFit="1" customWidth="1"/>
    <col min="139" max="145" width="12.28125" style="1" bestFit="1" customWidth="1"/>
    <col min="146" max="157" width="11.57421875" style="1" bestFit="1" customWidth="1"/>
    <col min="158" max="158" width="13.28125" style="1" bestFit="1" customWidth="1"/>
    <col min="159" max="164" width="11.57421875" style="1" bestFit="1" customWidth="1"/>
    <col min="165" max="165" width="12.28125" style="1" bestFit="1" customWidth="1"/>
    <col min="166" max="166" width="11.57421875" style="1" bestFit="1" customWidth="1"/>
    <col min="167" max="167" width="11.7109375" style="1" bestFit="1" customWidth="1"/>
    <col min="168" max="172" width="11.57421875" style="1" bestFit="1" customWidth="1"/>
    <col min="173" max="173" width="13.28125" style="1" bestFit="1" customWidth="1"/>
    <col min="174" max="174" width="11.57421875" style="1" bestFit="1" customWidth="1"/>
    <col min="175" max="175" width="11.7109375" style="1" bestFit="1" customWidth="1"/>
    <col min="176" max="177" width="11.57421875" style="1" bestFit="1" customWidth="1"/>
    <col min="178" max="16384" width="11.421875" style="1" customWidth="1"/>
  </cols>
  <sheetData>
    <row r="1" spans="2:3" ht="15">
      <c r="B1" s="4" t="s">
        <v>123</v>
      </c>
      <c r="C1" s="4" t="s">
        <v>124</v>
      </c>
    </row>
    <row r="2" spans="1:3" ht="15">
      <c r="A2" s="5"/>
      <c r="B2" s="2"/>
      <c r="C2" s="2"/>
    </row>
    <row r="3" spans="1:3" ht="15">
      <c r="A3" s="5" t="s">
        <v>92</v>
      </c>
      <c r="B3" s="2">
        <f>Eingabeblatt!B2</f>
        <v>100000</v>
      </c>
      <c r="C3" s="2">
        <f>Eingabeblatt!E2</f>
        <v>90910</v>
      </c>
    </row>
    <row r="4" spans="1:3" ht="15">
      <c r="A4" s="6" t="s">
        <v>18</v>
      </c>
      <c r="B4" s="7">
        <f>Eingabeblatt!B35</f>
        <v>100000</v>
      </c>
      <c r="C4" s="7">
        <f>Eingabeblatt!E35</f>
        <v>81000</v>
      </c>
    </row>
    <row r="5" spans="1:3" ht="15">
      <c r="A5" s="8" t="s">
        <v>93</v>
      </c>
      <c r="B5" s="9">
        <f>B3/B4</f>
        <v>1</v>
      </c>
      <c r="C5" s="9">
        <f>C3/C4</f>
        <v>1.1223456790123456</v>
      </c>
    </row>
    <row r="6" spans="1:3" ht="15">
      <c r="A6" s="5"/>
      <c r="B6" s="10"/>
      <c r="C6" s="10"/>
    </row>
    <row r="7" spans="1:3" ht="15">
      <c r="A7" s="5" t="s">
        <v>17</v>
      </c>
      <c r="B7" s="2">
        <f>Eingabeblatt!B37</f>
        <v>40000</v>
      </c>
      <c r="C7" s="2">
        <f>Eingabeblatt!E37</f>
        <v>42000</v>
      </c>
    </row>
    <row r="8" spans="1:3" ht="15">
      <c r="A8" s="6" t="s">
        <v>80</v>
      </c>
      <c r="B8" s="7">
        <f>Eingabeblatt!B42</f>
        <v>0</v>
      </c>
      <c r="C8" s="7">
        <f>Eingabeblatt!E42</f>
        <v>0</v>
      </c>
    </row>
    <row r="9" spans="1:3" ht="15">
      <c r="A9" s="6" t="s">
        <v>18</v>
      </c>
      <c r="B9" s="7">
        <f>Eingabeblatt!B52</f>
        <v>100000</v>
      </c>
      <c r="C9" s="7">
        <f>Eingabeblatt!E52</f>
        <v>81000</v>
      </c>
    </row>
    <row r="10" spans="1:3" ht="15">
      <c r="A10" s="8" t="s">
        <v>85</v>
      </c>
      <c r="B10" s="11">
        <f>(B7+B8)/(B9)</f>
        <v>0.4</v>
      </c>
      <c r="C10" s="11">
        <f>(C7+C8)/(C9)</f>
        <v>0.5185185185185185</v>
      </c>
    </row>
    <row r="11" spans="1:3" ht="15">
      <c r="A11" s="5"/>
      <c r="B11" s="2"/>
      <c r="C11" s="2"/>
    </row>
    <row r="12" spans="1:3" ht="15">
      <c r="A12" s="5" t="s">
        <v>81</v>
      </c>
      <c r="B12" s="2">
        <f>Eingabeblatt!B20</f>
        <v>2000</v>
      </c>
      <c r="C12" s="2">
        <f>Eingabeblatt!E20</f>
        <v>4500</v>
      </c>
    </row>
    <row r="13" spans="1:3" ht="15">
      <c r="A13" s="5" t="s">
        <v>28</v>
      </c>
      <c r="B13" s="2">
        <f>Eingabeblatt!B9*-1</f>
        <v>5000</v>
      </c>
      <c r="C13" s="2">
        <f>Eingabeblatt!E9*-1</f>
        <v>4000</v>
      </c>
    </row>
    <row r="14" spans="1:3" ht="15">
      <c r="A14" s="6" t="s">
        <v>27</v>
      </c>
      <c r="B14" s="7">
        <f>Eingabeblatt!B44-Eingabeblatt!E44</f>
        <v>0</v>
      </c>
      <c r="C14" s="12">
        <v>0</v>
      </c>
    </row>
    <row r="15" spans="1:3" ht="15">
      <c r="A15" s="8" t="s">
        <v>83</v>
      </c>
      <c r="B15" s="13">
        <f>SUM(B12:B14)</f>
        <v>7000</v>
      </c>
      <c r="C15" s="13">
        <f>SUM(C12:C14)</f>
        <v>8500</v>
      </c>
    </row>
    <row r="16" spans="1:3" ht="15">
      <c r="A16" s="5"/>
      <c r="B16" s="2"/>
      <c r="C16" s="2"/>
    </row>
    <row r="17" spans="1:3" ht="15">
      <c r="A17" s="5" t="s">
        <v>20</v>
      </c>
      <c r="B17" s="2">
        <f>Eingabeblatt!B44+Eingabeblatt!B45+Eingabeblatt!B46</f>
        <v>11000</v>
      </c>
      <c r="C17" s="2">
        <f>Eingabeblatt!E44+Eingabeblatt!E45+Eingabeblatt!E46</f>
        <v>10000</v>
      </c>
    </row>
    <row r="18" spans="1:3" ht="15">
      <c r="A18" s="5" t="s">
        <v>15</v>
      </c>
      <c r="B18" s="2">
        <f>Eingabeblatt!B47</f>
        <v>49000</v>
      </c>
      <c r="C18" s="2">
        <f>Eingabeblatt!E47</f>
        <v>29000</v>
      </c>
    </row>
    <row r="19" spans="1:3" ht="15">
      <c r="A19" s="6" t="s">
        <v>21</v>
      </c>
      <c r="B19" s="7">
        <f>Eingabeblatt!B33*-1</f>
        <v>-10000</v>
      </c>
      <c r="C19" s="7">
        <f>Eingabeblatt!E33*-1</f>
        <v>-25000</v>
      </c>
    </row>
    <row r="20" spans="1:3" ht="15">
      <c r="A20" s="5" t="s">
        <v>22</v>
      </c>
      <c r="B20" s="2">
        <f>SUM(B17:B19)</f>
        <v>50000</v>
      </c>
      <c r="C20" s="2">
        <f>SUM(C17:C19)</f>
        <v>14000</v>
      </c>
    </row>
    <row r="21" spans="1:3" ht="15">
      <c r="A21" s="8" t="s">
        <v>23</v>
      </c>
      <c r="B21" s="14">
        <f>B20/B15</f>
        <v>7.142857142857143</v>
      </c>
      <c r="C21" s="14">
        <f>C20/C15</f>
        <v>1.6470588235294117</v>
      </c>
    </row>
    <row r="22" spans="1:3" ht="15">
      <c r="A22" s="5"/>
      <c r="B22" s="2"/>
      <c r="C22" s="2"/>
    </row>
    <row r="23" spans="1:3" ht="15">
      <c r="A23" s="5" t="s">
        <v>19</v>
      </c>
      <c r="B23" s="2">
        <f>Eingabeblatt!B15</f>
        <v>2000</v>
      </c>
      <c r="C23" s="2">
        <f>Eingabeblatt!E15</f>
        <v>4500</v>
      </c>
    </row>
    <row r="24" spans="1:3" ht="15">
      <c r="A24" s="6" t="s">
        <v>26</v>
      </c>
      <c r="B24" s="7">
        <f>Eingabeblatt!B12*-1</f>
        <v>1000</v>
      </c>
      <c r="C24" s="7">
        <f>Eingabeblatt!E12*-1</f>
        <v>500</v>
      </c>
    </row>
    <row r="25" spans="1:3" ht="15">
      <c r="A25" s="6" t="s">
        <v>24</v>
      </c>
      <c r="B25" s="7">
        <f>Eingabeblatt!B35</f>
        <v>100000</v>
      </c>
      <c r="C25" s="7">
        <f>Eingabeblatt!E35</f>
        <v>81000</v>
      </c>
    </row>
    <row r="26" spans="1:3" ht="15">
      <c r="A26" s="8" t="s">
        <v>84</v>
      </c>
      <c r="B26" s="15">
        <f>(B23+B24)/B25</f>
        <v>0.03</v>
      </c>
      <c r="C26" s="15">
        <f>(C23+C24)/C25</f>
        <v>0.06172839506172839</v>
      </c>
    </row>
    <row r="27" ht="15">
      <c r="A27" s="5"/>
    </row>
    <row r="28" spans="1:3" ht="15">
      <c r="A28" s="8" t="s">
        <v>25</v>
      </c>
      <c r="B28" s="15">
        <f>B15/Eingabeblatt!B5</f>
        <v>0.07</v>
      </c>
      <c r="C28" s="15">
        <f>C15/Eingabeblatt!E5</f>
        <v>0.0934990650093499</v>
      </c>
    </row>
    <row r="29" ht="15">
      <c r="A29" s="5"/>
    </row>
    <row r="30" spans="1:3" ht="15">
      <c r="A30" s="8" t="s">
        <v>29</v>
      </c>
      <c r="B30" s="15">
        <f>Eingabeblatt!B15/Eingabeblatt!B5</f>
        <v>0.02</v>
      </c>
      <c r="C30" s="15">
        <f>Eingabeblatt!E15/Eingabeblatt!E5</f>
        <v>0.04949950500494995</v>
      </c>
    </row>
    <row r="31" ht="15">
      <c r="A31" s="5"/>
    </row>
    <row r="32" spans="1:3" ht="15" outlineLevel="1">
      <c r="A32" s="8" t="s">
        <v>32</v>
      </c>
      <c r="B32" s="16">
        <f>(Eingabeblatt!B30/Eingabeblatt!B2)*365</f>
        <v>91.25</v>
      </c>
      <c r="C32" s="16">
        <f>(Eingabeblatt!E30/Eingabeblatt!E2)*365</f>
        <v>80.29919700802992</v>
      </c>
    </row>
    <row r="33" spans="1:3" ht="15" outlineLevel="1">
      <c r="A33" s="8" t="s">
        <v>33</v>
      </c>
      <c r="B33" s="16">
        <f>(Eingabeblatt!B49/(Eingabeblatt!B7*-1))*365</f>
        <v>91.25</v>
      </c>
      <c r="C33" s="16">
        <f>(Eingabeblatt!E49/(Eingabeblatt!E7*-1))*365</f>
        <v>36.5</v>
      </c>
    </row>
    <row r="34" spans="1:3" ht="15" outlineLevel="1">
      <c r="A34" s="8" t="s">
        <v>34</v>
      </c>
      <c r="B34" s="16">
        <f>((Eingabeblatt!B28)/(Eingabeblatt!B7*-1))*365</f>
        <v>182.5</v>
      </c>
      <c r="C34" s="16">
        <f>(Eingabeblatt!E28)/(Eingabeblatt!E7*-1)*365</f>
        <v>73</v>
      </c>
    </row>
    <row r="35" spans="1:3" ht="15" outlineLevel="1">
      <c r="A35" s="5" t="s">
        <v>91</v>
      </c>
      <c r="B35" s="17">
        <f>B34+B32-B33</f>
        <v>182.5</v>
      </c>
      <c r="C35" s="17">
        <f>C34+C32-C33</f>
        <v>116.79919700802992</v>
      </c>
    </row>
    <row r="36" ht="15">
      <c r="A36" s="5"/>
    </row>
    <row r="37" spans="1:3" ht="15">
      <c r="A37" s="5" t="s">
        <v>94</v>
      </c>
      <c r="B37" s="10">
        <f>Eingabeblatt!B33/(Eingabeblatt!B49+Eingabeblatt!B50)</f>
        <v>0.4166666666666667</v>
      </c>
      <c r="C37" s="10">
        <f>Eingabeblatt!E33/(Eingabeblatt!E49+Eingabeblatt!E50)</f>
        <v>1.7857142857142858</v>
      </c>
    </row>
    <row r="38" spans="1:3" ht="15">
      <c r="A38" s="5" t="s">
        <v>95</v>
      </c>
      <c r="B38" s="10">
        <f>(Eingabeblatt!B27-Eingabeblatt!B28)/(Eingabeblatt!B49+Eingabeblatt!B50)</f>
        <v>1.4583333333333333</v>
      </c>
      <c r="C38" s="10">
        <f>(Eingabeblatt!E27-Eingabeblatt!E28)/(Eingabeblatt!E49+Eingabeblatt!E50)</f>
        <v>3.2857142857142856</v>
      </c>
    </row>
    <row r="39" spans="1:3" ht="15">
      <c r="A39" s="5" t="s">
        <v>96</v>
      </c>
      <c r="B39" s="10">
        <f>Eingabeblatt!B27/(Eingabeblatt!B49+Eingabeblatt!B50)</f>
        <v>2.7083333333333335</v>
      </c>
      <c r="C39" s="10">
        <f>Eingabeblatt!E27/(Eingabeblatt!E49+Eingabeblatt!E50)</f>
        <v>4</v>
      </c>
    </row>
    <row r="40" ht="15">
      <c r="A40" s="5"/>
    </row>
    <row r="41" spans="1:3" ht="15">
      <c r="A41" s="8" t="s">
        <v>30</v>
      </c>
      <c r="B41" s="13">
        <f>Eingabeblatt!B2/Eingabeblatt!B54</f>
        <v>312.5</v>
      </c>
      <c r="C41" s="13">
        <f>Eingabeblatt!E2/Eingabeblatt!E54</f>
        <v>303.03333333333336</v>
      </c>
    </row>
    <row r="42" spans="1:3" ht="15">
      <c r="A42" s="8" t="s">
        <v>31</v>
      </c>
      <c r="B42" s="13">
        <f>-Eingabeblatt!B8/Eingabeblatt!B54</f>
        <v>62.5</v>
      </c>
      <c r="C42" s="13">
        <f>-Eingabeblatt!E8/Eingabeblatt!E54</f>
        <v>63.333333333333336</v>
      </c>
    </row>
    <row r="43" spans="1:3" ht="15">
      <c r="A43" s="8" t="s">
        <v>97</v>
      </c>
      <c r="B43" s="13">
        <f>Eingabeblatt!B11/Eingabeblatt!B54</f>
        <v>9.375</v>
      </c>
      <c r="C43" s="13">
        <f>Eingabeblatt!E11/Eingabeblatt!E54</f>
        <v>16.666666666666668</v>
      </c>
    </row>
    <row r="44" ht="15">
      <c r="A44" s="5"/>
    </row>
    <row r="45" spans="1:2" ht="15">
      <c r="A45" s="18" t="s">
        <v>8</v>
      </c>
      <c r="B45" s="19">
        <f>Eingabeblatt!B20</f>
        <v>2000</v>
      </c>
    </row>
    <row r="46" spans="1:2" ht="15" outlineLevel="1">
      <c r="A46" s="1" t="s">
        <v>0</v>
      </c>
      <c r="B46" s="2">
        <f>Eingabeblatt!B9*-1</f>
        <v>5000</v>
      </c>
    </row>
    <row r="47" spans="1:2" ht="15" outlineLevel="1">
      <c r="A47" s="6" t="s">
        <v>9</v>
      </c>
      <c r="B47" s="2">
        <f>B14</f>
        <v>0</v>
      </c>
    </row>
    <row r="48" spans="1:2" ht="15">
      <c r="A48" s="20" t="s">
        <v>120</v>
      </c>
      <c r="B48" s="21">
        <f>SUM(B45:B47)</f>
        <v>7000</v>
      </c>
    </row>
    <row r="49" spans="1:2" ht="15" outlineLevel="1">
      <c r="A49" s="1" t="s">
        <v>2</v>
      </c>
      <c r="B49" s="2">
        <f>(Eingabeblatt!B28-Eingabeblatt!E28)*-1</f>
        <v>-20000</v>
      </c>
    </row>
    <row r="50" spans="1:2" ht="15" outlineLevel="1">
      <c r="A50" s="1" t="s">
        <v>3</v>
      </c>
      <c r="B50" s="2">
        <f>(Eingabeblatt!B30-Eingabeblatt!E30)*-1</f>
        <v>-5000</v>
      </c>
    </row>
    <row r="51" spans="1:2" ht="15" outlineLevel="1">
      <c r="A51" s="1" t="s">
        <v>4</v>
      </c>
      <c r="B51" s="2">
        <f>(Eingabeblatt!B31-Eingabeblatt!E31)*-1</f>
        <v>1000</v>
      </c>
    </row>
    <row r="52" spans="1:2" ht="15" outlineLevel="1">
      <c r="A52" s="5" t="s">
        <v>5</v>
      </c>
      <c r="B52" s="2">
        <f>((Eingabeblatt!B32-Eingabeblatt!E32)+(Eingabeblatt!B34-Eingabeblatt!E34))*-1</f>
        <v>0</v>
      </c>
    </row>
    <row r="53" spans="1:2" ht="15" outlineLevel="1">
      <c r="A53" s="1" t="s">
        <v>10</v>
      </c>
      <c r="B53" s="2">
        <f>Eingabeblatt!B46-Eingabeblatt!E46</f>
        <v>1000</v>
      </c>
    </row>
    <row r="54" spans="1:2" ht="15" outlineLevel="1">
      <c r="A54" s="1" t="s">
        <v>6</v>
      </c>
      <c r="B54" s="2">
        <f>Eingabeblatt!B49-Eingabeblatt!E49</f>
        <v>10000</v>
      </c>
    </row>
    <row r="55" spans="1:2" ht="15" outlineLevel="1">
      <c r="A55" s="1" t="s">
        <v>7</v>
      </c>
      <c r="B55" s="2">
        <f>(Eingabeblatt!B50-Eingabeblatt!E50)+(Eingabeblatt!B51-Eingabeblatt!E51)</f>
        <v>0</v>
      </c>
    </row>
    <row r="56" spans="1:2" ht="15">
      <c r="A56" s="22" t="s">
        <v>121</v>
      </c>
      <c r="B56" s="23">
        <f>SUM(B49:B55)+B48</f>
        <v>-6000</v>
      </c>
    </row>
    <row r="57" spans="1:2" ht="15" outlineLevel="1">
      <c r="A57" s="6" t="s">
        <v>1</v>
      </c>
      <c r="B57" s="2">
        <f>((Eingabeblatt!B26-Eingabeblatt!E26)*-1)+Eingabeblatt!B9</f>
        <v>-15000</v>
      </c>
    </row>
    <row r="58" spans="1:2" ht="15">
      <c r="A58" s="22" t="s">
        <v>122</v>
      </c>
      <c r="B58" s="23">
        <f>B56+B57</f>
        <v>-21000</v>
      </c>
    </row>
    <row r="59" spans="1:2" ht="15" outlineLevel="1">
      <c r="A59" s="1" t="s">
        <v>16</v>
      </c>
      <c r="B59" s="2">
        <f>Eingabeblatt!B48-Eingabeblatt!E48</f>
        <v>10000</v>
      </c>
    </row>
    <row r="60" spans="1:2" ht="15" outlineLevel="1">
      <c r="A60" s="1" t="s">
        <v>77</v>
      </c>
      <c r="B60" s="2">
        <v>-4000</v>
      </c>
    </row>
    <row r="61" spans="1:2" ht="15">
      <c r="A61" s="22" t="s">
        <v>11</v>
      </c>
      <c r="B61" s="23">
        <f>SUM(B59:B60)</f>
        <v>6000</v>
      </c>
    </row>
    <row r="62" spans="2:3" ht="15.75" thickBot="1">
      <c r="B62" s="2"/>
      <c r="C62" s="2"/>
    </row>
    <row r="63" spans="1:3" ht="15.75" thickBot="1">
      <c r="A63" s="24" t="s">
        <v>12</v>
      </c>
      <c r="B63" s="25">
        <f>B58+B61</f>
        <v>-15000</v>
      </c>
      <c r="C63" s="2"/>
    </row>
    <row r="64" spans="2:3" ht="15">
      <c r="B64" s="2"/>
      <c r="C64" s="2"/>
    </row>
    <row r="65" spans="1:3" ht="15">
      <c r="A65" s="6" t="s">
        <v>13</v>
      </c>
      <c r="B65" s="7">
        <f>Eingabeblatt!E33</f>
        <v>25000</v>
      </c>
      <c r="C65" s="2"/>
    </row>
    <row r="66" spans="1:3" ht="15">
      <c r="A66" s="3" t="s">
        <v>14</v>
      </c>
      <c r="B66" s="13">
        <f>Eingabeblatt!B33</f>
        <v>10000</v>
      </c>
      <c r="C66" s="2"/>
    </row>
    <row r="67" spans="1:2" ht="15">
      <c r="A67" s="26" t="s">
        <v>90</v>
      </c>
      <c r="B67" s="2">
        <f>B65+B63-B66</f>
        <v>0</v>
      </c>
    </row>
    <row r="68" ht="15">
      <c r="A68" s="5"/>
    </row>
    <row r="69" ht="15">
      <c r="A69" s="5"/>
    </row>
    <row r="70" ht="15">
      <c r="A70" s="5"/>
    </row>
    <row r="71" ht="15">
      <c r="A71" s="5"/>
    </row>
    <row r="72" ht="15">
      <c r="A72" s="5"/>
    </row>
    <row r="73" ht="15">
      <c r="A73" s="5"/>
    </row>
    <row r="74" ht="15">
      <c r="A74" s="5"/>
    </row>
    <row r="75" ht="15">
      <c r="A75" s="5"/>
    </row>
    <row r="76" ht="15">
      <c r="A76" s="5"/>
    </row>
    <row r="77" ht="15">
      <c r="A77" s="5"/>
    </row>
    <row r="78" ht="15">
      <c r="A78" s="5"/>
    </row>
    <row r="79" ht="15">
      <c r="A79" s="5"/>
    </row>
    <row r="80" ht="15">
      <c r="A80" s="5"/>
    </row>
    <row r="81" ht="15">
      <c r="A81" s="5"/>
    </row>
    <row r="82" ht="15">
      <c r="A82" s="5"/>
    </row>
    <row r="83" ht="15">
      <c r="A83" s="5"/>
    </row>
    <row r="84" ht="15">
      <c r="A84" s="5"/>
    </row>
    <row r="85" ht="15">
      <c r="A85" s="5"/>
    </row>
    <row r="86" ht="15">
      <c r="A86" s="5"/>
    </row>
    <row r="87" ht="15">
      <c r="A87" s="5"/>
    </row>
    <row r="88" ht="15">
      <c r="A88" s="5"/>
    </row>
    <row r="89" ht="15">
      <c r="A89" s="5"/>
    </row>
    <row r="90" ht="15">
      <c r="A90" s="5"/>
    </row>
    <row r="91" ht="15">
      <c r="A91" s="5"/>
    </row>
    <row r="92" ht="15">
      <c r="A92" s="5"/>
    </row>
    <row r="93" ht="15">
      <c r="A93" s="5"/>
    </row>
    <row r="94" ht="15">
      <c r="A94" s="5"/>
    </row>
    <row r="95" ht="15">
      <c r="A95" s="5"/>
    </row>
    <row r="96" ht="15">
      <c r="A96" s="5"/>
    </row>
    <row r="97" ht="15">
      <c r="A97" s="5"/>
    </row>
    <row r="98" ht="15">
      <c r="A98" s="5"/>
    </row>
    <row r="99" ht="15">
      <c r="A99" s="5"/>
    </row>
    <row r="100" ht="15">
      <c r="A100" s="5"/>
    </row>
    <row r="101" ht="15">
      <c r="A101" s="5"/>
    </row>
    <row r="102" ht="15">
      <c r="A102" s="5"/>
    </row>
    <row r="103" ht="15">
      <c r="A103" s="5"/>
    </row>
    <row r="104" ht="15">
      <c r="A104" s="5"/>
    </row>
    <row r="105" ht="15">
      <c r="A105" s="5"/>
    </row>
    <row r="106" ht="15">
      <c r="A106" s="5"/>
    </row>
    <row r="107" ht="15">
      <c r="A107" s="5"/>
    </row>
    <row r="108" ht="15">
      <c r="A108" s="5"/>
    </row>
    <row r="109" ht="15">
      <c r="A109" s="5"/>
    </row>
    <row r="110" ht="15">
      <c r="A110" s="5"/>
    </row>
    <row r="111" ht="15">
      <c r="A111" s="5"/>
    </row>
    <row r="112" ht="15">
      <c r="A112" s="5"/>
    </row>
    <row r="113" ht="15">
      <c r="A113" s="5"/>
    </row>
    <row r="114" ht="15">
      <c r="A114" s="5"/>
    </row>
    <row r="115" ht="15">
      <c r="A115" s="5"/>
    </row>
    <row r="116" ht="15">
      <c r="A116" s="5"/>
    </row>
    <row r="117" ht="15">
      <c r="A117" s="5"/>
    </row>
    <row r="118" ht="15">
      <c r="A118" s="5"/>
    </row>
    <row r="119" ht="15">
      <c r="A119" s="5"/>
    </row>
    <row r="120" ht="15">
      <c r="A120" s="5"/>
    </row>
    <row r="121" ht="15">
      <c r="A121" s="5"/>
    </row>
    <row r="122" ht="15">
      <c r="A122" s="5"/>
    </row>
    <row r="123" ht="15">
      <c r="A123" s="5"/>
    </row>
    <row r="124" ht="15">
      <c r="A124" s="5"/>
    </row>
    <row r="125" ht="15">
      <c r="A125" s="5"/>
    </row>
    <row r="126" ht="15">
      <c r="A126" s="5"/>
    </row>
    <row r="127" ht="15">
      <c r="A127" s="5"/>
    </row>
    <row r="128" ht="15">
      <c r="A128" s="5"/>
    </row>
    <row r="129" ht="15">
      <c r="A129" s="5"/>
    </row>
    <row r="130" ht="15">
      <c r="A130" s="5"/>
    </row>
    <row r="131" ht="15">
      <c r="A131" s="5"/>
    </row>
    <row r="132" ht="15">
      <c r="A132" s="5"/>
    </row>
    <row r="133" ht="15">
      <c r="A133" s="5"/>
    </row>
    <row r="134" ht="15">
      <c r="A134" s="5"/>
    </row>
    <row r="135" ht="15">
      <c r="A135" s="5"/>
    </row>
    <row r="136" ht="15">
      <c r="A136" s="5"/>
    </row>
    <row r="137" ht="15">
      <c r="A137" s="5"/>
    </row>
    <row r="138" ht="15">
      <c r="A138" s="5"/>
    </row>
    <row r="139" ht="15">
      <c r="A139" s="5"/>
    </row>
    <row r="140" ht="15">
      <c r="A140" s="5"/>
    </row>
    <row r="141" ht="15">
      <c r="A141" s="5"/>
    </row>
    <row r="142" ht="15">
      <c r="A142" s="5"/>
    </row>
    <row r="143" ht="15">
      <c r="A143" s="5"/>
    </row>
    <row r="144" ht="15">
      <c r="A144" s="5"/>
    </row>
    <row r="145" ht="15">
      <c r="A145" s="5"/>
    </row>
    <row r="146" ht="15">
      <c r="A146" s="5"/>
    </row>
    <row r="147" ht="15">
      <c r="A147" s="5"/>
    </row>
    <row r="148" ht="15">
      <c r="A148" s="5"/>
    </row>
    <row r="149" ht="15">
      <c r="A149" s="5"/>
    </row>
    <row r="150" ht="15">
      <c r="A150" s="5"/>
    </row>
    <row r="151" ht="15">
      <c r="A151" s="5"/>
    </row>
    <row r="152" ht="15">
      <c r="A152" s="5"/>
    </row>
    <row r="153" ht="15">
      <c r="A153" s="5"/>
    </row>
    <row r="154" ht="15">
      <c r="A154" s="5"/>
    </row>
    <row r="155" ht="15">
      <c r="A155" s="5"/>
    </row>
    <row r="156" ht="15">
      <c r="A156" s="5"/>
    </row>
    <row r="157" ht="15">
      <c r="A157" s="5"/>
    </row>
    <row r="158" ht="15">
      <c r="A158" s="5"/>
    </row>
    <row r="159" ht="15">
      <c r="A159" s="5"/>
    </row>
    <row r="160" ht="15">
      <c r="A160" s="5"/>
    </row>
    <row r="161" ht="15">
      <c r="A161" s="5"/>
    </row>
    <row r="162" ht="15">
      <c r="A162" s="5"/>
    </row>
    <row r="163" ht="15">
      <c r="A163" s="5"/>
    </row>
    <row r="164" ht="15">
      <c r="A164" s="5"/>
    </row>
    <row r="165" ht="15">
      <c r="A165" s="5"/>
    </row>
    <row r="166" ht="15">
      <c r="A166" s="5"/>
    </row>
    <row r="167" ht="15">
      <c r="A167" s="5"/>
    </row>
    <row r="168" ht="15">
      <c r="A168" s="5"/>
    </row>
    <row r="169" ht="15">
      <c r="A169" s="5"/>
    </row>
    <row r="170" ht="15">
      <c r="A170" s="5"/>
    </row>
    <row r="171" ht="15">
      <c r="A171" s="5"/>
    </row>
    <row r="172" ht="15">
      <c r="A172" s="5"/>
    </row>
    <row r="173" ht="15">
      <c r="A173" s="5"/>
    </row>
    <row r="174" ht="15">
      <c r="A174" s="5"/>
    </row>
    <row r="175" ht="15">
      <c r="A175" s="5"/>
    </row>
    <row r="176" ht="15">
      <c r="A176" s="5"/>
    </row>
    <row r="177" ht="15">
      <c r="A177" s="5"/>
    </row>
    <row r="178" ht="15">
      <c r="A178" s="5"/>
    </row>
    <row r="179" ht="15">
      <c r="A179" s="5"/>
    </row>
    <row r="180" ht="15">
      <c r="A180" s="5"/>
    </row>
    <row r="181" ht="15">
      <c r="A181" s="5"/>
    </row>
    <row r="182" ht="15">
      <c r="A182" s="5"/>
    </row>
    <row r="183" ht="15">
      <c r="A183" s="5"/>
    </row>
    <row r="184" ht="15">
      <c r="A184" s="5"/>
    </row>
    <row r="185" ht="15">
      <c r="A185" s="5"/>
    </row>
    <row r="186" ht="15">
      <c r="A186" s="5"/>
    </row>
    <row r="187" ht="15">
      <c r="A187" s="5"/>
    </row>
    <row r="188" ht="15">
      <c r="A188" s="5"/>
    </row>
    <row r="189" ht="15">
      <c r="A189" s="5"/>
    </row>
    <row r="190" ht="15">
      <c r="A190" s="5"/>
    </row>
    <row r="191" ht="15">
      <c r="A191" s="5"/>
    </row>
    <row r="192" ht="15">
      <c r="A192" s="5"/>
    </row>
    <row r="193" ht="15">
      <c r="A193" s="5"/>
    </row>
    <row r="194" ht="15">
      <c r="A194" s="5"/>
    </row>
    <row r="195" ht="15">
      <c r="A195" s="5"/>
    </row>
    <row r="196" ht="15">
      <c r="A196" s="5"/>
    </row>
    <row r="197" ht="15">
      <c r="A197" s="5"/>
    </row>
    <row r="198" ht="15">
      <c r="A198" s="5"/>
    </row>
    <row r="199" ht="15">
      <c r="A199" s="5"/>
    </row>
    <row r="200" ht="15">
      <c r="A200" s="5"/>
    </row>
    <row r="201" ht="15">
      <c r="A201" s="5"/>
    </row>
    <row r="202" ht="15">
      <c r="A202" s="5"/>
    </row>
    <row r="203" ht="15">
      <c r="A203" s="5"/>
    </row>
    <row r="204" ht="15">
      <c r="A204" s="5"/>
    </row>
    <row r="205" ht="15">
      <c r="A205" s="5"/>
    </row>
    <row r="206" ht="15">
      <c r="A206" s="5"/>
    </row>
    <row r="207" ht="15">
      <c r="A207" s="5"/>
    </row>
    <row r="208" ht="15">
      <c r="A208" s="5"/>
    </row>
    <row r="209" ht="15">
      <c r="A209" s="5"/>
    </row>
    <row r="210" ht="15">
      <c r="A210" s="5"/>
    </row>
    <row r="211" ht="15">
      <c r="A211" s="5"/>
    </row>
    <row r="212" ht="15">
      <c r="A212" s="5"/>
    </row>
    <row r="213" ht="15">
      <c r="A213" s="5"/>
    </row>
    <row r="214" ht="15">
      <c r="A214" s="5"/>
    </row>
    <row r="215" ht="15">
      <c r="A215" s="5"/>
    </row>
    <row r="216" ht="15">
      <c r="A216" s="5"/>
    </row>
    <row r="217" ht="15">
      <c r="A217" s="5"/>
    </row>
    <row r="218" ht="15">
      <c r="A218" s="5"/>
    </row>
    <row r="219" ht="15">
      <c r="A219" s="5"/>
    </row>
    <row r="220" ht="15">
      <c r="A220" s="5"/>
    </row>
    <row r="221" ht="15">
      <c r="A221" s="5"/>
    </row>
    <row r="222" ht="15">
      <c r="A222" s="5"/>
    </row>
    <row r="223" ht="15">
      <c r="A223" s="5"/>
    </row>
    <row r="224" ht="15">
      <c r="A224" s="5"/>
    </row>
    <row r="225" ht="15">
      <c r="A225" s="5"/>
    </row>
    <row r="226" ht="15">
      <c r="A226" s="5"/>
    </row>
    <row r="227" ht="15">
      <c r="A227" s="5"/>
    </row>
    <row r="228" ht="15">
      <c r="A228" s="5"/>
    </row>
    <row r="229" ht="15">
      <c r="A229" s="5"/>
    </row>
    <row r="230" ht="15">
      <c r="A230" s="5"/>
    </row>
    <row r="231" ht="15">
      <c r="A231" s="5"/>
    </row>
    <row r="232" ht="15">
      <c r="A232" s="5"/>
    </row>
    <row r="233" ht="15">
      <c r="A233" s="5"/>
    </row>
    <row r="234" ht="15">
      <c r="A234" s="5"/>
    </row>
    <row r="235" ht="15">
      <c r="A235" s="5"/>
    </row>
    <row r="236" ht="15">
      <c r="A236" s="5"/>
    </row>
    <row r="237" ht="15">
      <c r="A237" s="5"/>
    </row>
    <row r="238" ht="15">
      <c r="A238" s="5"/>
    </row>
    <row r="239" ht="15">
      <c r="A239" s="5"/>
    </row>
    <row r="240" ht="15">
      <c r="A240" s="5"/>
    </row>
    <row r="241" ht="15">
      <c r="A241" s="5"/>
    </row>
    <row r="242" ht="15">
      <c r="A242" s="5"/>
    </row>
    <row r="243" ht="15">
      <c r="A243" s="5"/>
    </row>
    <row r="244" ht="15">
      <c r="A244" s="5"/>
    </row>
    <row r="245" ht="15">
      <c r="A245" s="5"/>
    </row>
    <row r="246" ht="15">
      <c r="A246" s="5"/>
    </row>
    <row r="247" ht="15">
      <c r="A247" s="5"/>
    </row>
    <row r="248" ht="15">
      <c r="A248" s="5"/>
    </row>
    <row r="249" ht="15">
      <c r="A249" s="5"/>
    </row>
    <row r="250" ht="15">
      <c r="A250" s="5"/>
    </row>
    <row r="251" ht="15">
      <c r="A251" s="5"/>
    </row>
    <row r="252" ht="15">
      <c r="A252" s="5"/>
    </row>
    <row r="253" ht="15">
      <c r="A253" s="5"/>
    </row>
    <row r="254" ht="15">
      <c r="A254" s="5"/>
    </row>
    <row r="255" ht="15">
      <c r="A255" s="5"/>
    </row>
    <row r="256" ht="15">
      <c r="A256" s="5"/>
    </row>
    <row r="257" ht="15">
      <c r="A257" s="5"/>
    </row>
    <row r="258" ht="15">
      <c r="A258" s="5"/>
    </row>
    <row r="259" ht="15">
      <c r="A259" s="5"/>
    </row>
    <row r="260" ht="15">
      <c r="A260" s="5"/>
    </row>
    <row r="261" ht="15">
      <c r="A261" s="5"/>
    </row>
    <row r="262" ht="15">
      <c r="A262" s="5"/>
    </row>
    <row r="263" ht="15">
      <c r="A263" s="5"/>
    </row>
    <row r="264" ht="15">
      <c r="A264" s="5"/>
    </row>
    <row r="265" ht="15">
      <c r="A265" s="5"/>
    </row>
    <row r="266" ht="15">
      <c r="A266" s="5"/>
    </row>
    <row r="267" ht="15">
      <c r="A267" s="5"/>
    </row>
    <row r="268" ht="15">
      <c r="A268" s="5"/>
    </row>
    <row r="269" ht="15">
      <c r="A269" s="5"/>
    </row>
    <row r="270" ht="15">
      <c r="A270" s="5"/>
    </row>
    <row r="271" ht="15">
      <c r="A271" s="5"/>
    </row>
    <row r="272" ht="15">
      <c r="A272" s="5"/>
    </row>
    <row r="273" ht="15">
      <c r="A273" s="5"/>
    </row>
    <row r="274" ht="15">
      <c r="A274" s="5"/>
    </row>
    <row r="275" ht="15">
      <c r="A275" s="5"/>
    </row>
    <row r="276" ht="15">
      <c r="A276" s="5"/>
    </row>
    <row r="277" ht="15">
      <c r="A277" s="5"/>
    </row>
    <row r="278" ht="15">
      <c r="A278" s="5"/>
    </row>
    <row r="279" ht="15">
      <c r="A279" s="5"/>
    </row>
    <row r="280" ht="15">
      <c r="A280" s="5"/>
    </row>
    <row r="281" ht="15">
      <c r="A281" s="5"/>
    </row>
    <row r="282" ht="15">
      <c r="A282" s="5"/>
    </row>
    <row r="283" ht="15">
      <c r="A283" s="5"/>
    </row>
    <row r="284" ht="15">
      <c r="A284" s="5"/>
    </row>
    <row r="285" ht="15">
      <c r="A285" s="5"/>
    </row>
    <row r="286" ht="15">
      <c r="A286" s="5"/>
    </row>
    <row r="287" ht="15">
      <c r="A287" s="5"/>
    </row>
    <row r="288" ht="15">
      <c r="A288" s="5"/>
    </row>
    <row r="289" ht="15">
      <c r="A289" s="5"/>
    </row>
    <row r="290" ht="15">
      <c r="A290" s="5"/>
    </row>
    <row r="291" ht="15">
      <c r="A291" s="5"/>
    </row>
    <row r="292" ht="15">
      <c r="A292" s="5"/>
    </row>
    <row r="293" ht="15">
      <c r="A293" s="5"/>
    </row>
    <row r="294" ht="15">
      <c r="A294" s="5"/>
    </row>
    <row r="295" ht="15">
      <c r="A295" s="5"/>
    </row>
    <row r="296" ht="15">
      <c r="A296" s="5"/>
    </row>
    <row r="297" ht="15">
      <c r="A297" s="5"/>
    </row>
    <row r="298" ht="15">
      <c r="A298" s="5"/>
    </row>
    <row r="299" ht="15">
      <c r="A299" s="5"/>
    </row>
    <row r="300" ht="15">
      <c r="A300" s="5"/>
    </row>
    <row r="301" ht="15">
      <c r="A301" s="5"/>
    </row>
    <row r="302" ht="15">
      <c r="A302" s="5"/>
    </row>
    <row r="303" ht="15">
      <c r="A303" s="5"/>
    </row>
    <row r="304" ht="15">
      <c r="A304" s="5"/>
    </row>
    <row r="305" ht="15">
      <c r="A305" s="5"/>
    </row>
    <row r="306" ht="15">
      <c r="A306" s="5"/>
    </row>
    <row r="307" ht="15">
      <c r="A307" s="5"/>
    </row>
    <row r="308" ht="15">
      <c r="A308" s="5"/>
    </row>
    <row r="309" ht="15">
      <c r="A309" s="5"/>
    </row>
    <row r="310" ht="15">
      <c r="A310" s="5"/>
    </row>
    <row r="311" ht="15">
      <c r="A311" s="5"/>
    </row>
    <row r="312" ht="15">
      <c r="A312" s="5"/>
    </row>
    <row r="313" ht="15">
      <c r="A313" s="5"/>
    </row>
    <row r="314" ht="15">
      <c r="A314" s="5"/>
    </row>
    <row r="315" ht="15">
      <c r="A315" s="5"/>
    </row>
    <row r="316" ht="15">
      <c r="A316" s="5"/>
    </row>
    <row r="317" ht="15">
      <c r="A317" s="5"/>
    </row>
    <row r="318" ht="15">
      <c r="A318" s="5"/>
    </row>
    <row r="319" ht="15">
      <c r="A319" s="5"/>
    </row>
    <row r="320" ht="15">
      <c r="A320" s="5"/>
    </row>
    <row r="321" ht="15">
      <c r="A321" s="5"/>
    </row>
    <row r="322" ht="15">
      <c r="A322" s="5"/>
    </row>
    <row r="323" ht="15">
      <c r="A323" s="5"/>
    </row>
    <row r="324" ht="15">
      <c r="A324" s="5"/>
    </row>
    <row r="325" ht="15">
      <c r="A325" s="5"/>
    </row>
    <row r="326" ht="15">
      <c r="A326" s="5"/>
    </row>
    <row r="327" ht="15">
      <c r="A327" s="5"/>
    </row>
    <row r="328" ht="15">
      <c r="A328" s="5"/>
    </row>
    <row r="329" ht="15">
      <c r="A329" s="5"/>
    </row>
    <row r="330" ht="15">
      <c r="A330" s="5"/>
    </row>
    <row r="331" ht="15">
      <c r="A331" s="5"/>
    </row>
    <row r="332" ht="15">
      <c r="A332" s="5"/>
    </row>
    <row r="333" ht="15">
      <c r="A333" s="5"/>
    </row>
    <row r="334" ht="15">
      <c r="A334" s="5"/>
    </row>
    <row r="335" ht="15">
      <c r="A335" s="5"/>
    </row>
    <row r="336" ht="15">
      <c r="A336" s="5"/>
    </row>
    <row r="337" ht="15">
      <c r="A337" s="5"/>
    </row>
    <row r="338" ht="15">
      <c r="A338" s="5"/>
    </row>
    <row r="339" ht="15">
      <c r="A339" s="5"/>
    </row>
    <row r="340" ht="15">
      <c r="A340" s="5"/>
    </row>
    <row r="341" ht="15">
      <c r="A341" s="5"/>
    </row>
    <row r="342" ht="15">
      <c r="A342" s="5"/>
    </row>
    <row r="343" ht="15">
      <c r="A343" s="5"/>
    </row>
    <row r="344" ht="15">
      <c r="A344" s="5"/>
    </row>
    <row r="345" ht="15">
      <c r="A345" s="5"/>
    </row>
    <row r="346" ht="15">
      <c r="A346" s="5"/>
    </row>
    <row r="347" ht="15">
      <c r="A347" s="5"/>
    </row>
    <row r="348" ht="15">
      <c r="A348" s="5"/>
    </row>
    <row r="349" ht="15">
      <c r="A349" s="5"/>
    </row>
    <row r="350" ht="15">
      <c r="A350" s="5"/>
    </row>
    <row r="351" ht="15">
      <c r="A351" s="5"/>
    </row>
    <row r="352" ht="15">
      <c r="A352" s="5"/>
    </row>
    <row r="353" ht="15">
      <c r="A353" s="5"/>
    </row>
    <row r="354" ht="15">
      <c r="A354" s="5"/>
    </row>
    <row r="355" ht="15">
      <c r="A355" s="5"/>
    </row>
    <row r="356" ht="15">
      <c r="A356" s="5"/>
    </row>
    <row r="357" ht="15">
      <c r="A357" s="5"/>
    </row>
    <row r="358" ht="15">
      <c r="A358" s="5"/>
    </row>
    <row r="359" ht="15">
      <c r="A359" s="5"/>
    </row>
    <row r="360" ht="15">
      <c r="A360" s="5"/>
    </row>
    <row r="361" ht="15">
      <c r="A361" s="5"/>
    </row>
    <row r="362" ht="15">
      <c r="A362" s="5"/>
    </row>
    <row r="363" ht="15">
      <c r="A363" s="5"/>
    </row>
    <row r="364" ht="15">
      <c r="A364" s="5"/>
    </row>
    <row r="365" ht="15">
      <c r="A365" s="5"/>
    </row>
    <row r="366" ht="15">
      <c r="A366" s="5"/>
    </row>
    <row r="367" ht="15">
      <c r="A367" s="5"/>
    </row>
    <row r="368" ht="15">
      <c r="A368" s="5"/>
    </row>
    <row r="369" ht="15">
      <c r="A369" s="5"/>
    </row>
    <row r="370" ht="15">
      <c r="A370" s="5"/>
    </row>
    <row r="371" ht="15">
      <c r="A371" s="5"/>
    </row>
    <row r="372" ht="15">
      <c r="A372" s="5"/>
    </row>
    <row r="373" ht="15">
      <c r="A373" s="5"/>
    </row>
    <row r="374" ht="15">
      <c r="A374" s="5"/>
    </row>
    <row r="375" ht="15">
      <c r="A375" s="5"/>
    </row>
    <row r="376" ht="15">
      <c r="A376" s="5"/>
    </row>
    <row r="377" ht="15">
      <c r="A377" s="5"/>
    </row>
    <row r="378" ht="15">
      <c r="A378" s="5"/>
    </row>
    <row r="379" ht="15">
      <c r="A379" s="5"/>
    </row>
    <row r="380" ht="15">
      <c r="A380" s="5"/>
    </row>
    <row r="381" ht="15">
      <c r="A381" s="5"/>
    </row>
    <row r="382" ht="15">
      <c r="A382" s="5"/>
    </row>
    <row r="383" ht="15">
      <c r="A383" s="5"/>
    </row>
    <row r="384" ht="15">
      <c r="A384" s="5"/>
    </row>
    <row r="385" ht="15">
      <c r="A385" s="5"/>
    </row>
    <row r="386" ht="15">
      <c r="A386" s="5"/>
    </row>
    <row r="387" ht="15">
      <c r="A387" s="5"/>
    </row>
    <row r="388" ht="15">
      <c r="A388" s="5"/>
    </row>
    <row r="389" ht="15">
      <c r="A389" s="5"/>
    </row>
    <row r="390" ht="15">
      <c r="A390" s="5"/>
    </row>
    <row r="391" ht="15">
      <c r="A391" s="5"/>
    </row>
    <row r="392" ht="15">
      <c r="A392" s="5"/>
    </row>
    <row r="393" ht="15">
      <c r="A393" s="5"/>
    </row>
    <row r="394" ht="15">
      <c r="A394" s="5"/>
    </row>
    <row r="395" ht="15">
      <c r="A395" s="5"/>
    </row>
    <row r="396" ht="15">
      <c r="A396" s="5"/>
    </row>
    <row r="397" ht="15">
      <c r="A397" s="5"/>
    </row>
    <row r="398" ht="15">
      <c r="A398" s="5"/>
    </row>
    <row r="399" ht="15">
      <c r="A399" s="5"/>
    </row>
    <row r="400" ht="15">
      <c r="A400" s="5"/>
    </row>
    <row r="401" ht="15">
      <c r="A401" s="5"/>
    </row>
    <row r="402" ht="15">
      <c r="A402" s="5"/>
    </row>
    <row r="403" ht="15">
      <c r="A403" s="5"/>
    </row>
    <row r="404" ht="15">
      <c r="A404" s="5"/>
    </row>
    <row r="405" ht="15">
      <c r="A405" s="5"/>
    </row>
    <row r="406" ht="15">
      <c r="A406" s="5"/>
    </row>
    <row r="407" ht="15">
      <c r="A407" s="5"/>
    </row>
    <row r="408" ht="15">
      <c r="A408" s="5"/>
    </row>
    <row r="409" ht="15">
      <c r="A409" s="5"/>
    </row>
    <row r="410" ht="15">
      <c r="A410" s="5"/>
    </row>
    <row r="411" ht="15">
      <c r="A411" s="5"/>
    </row>
    <row r="412" ht="15">
      <c r="A412" s="5"/>
    </row>
    <row r="413" ht="15">
      <c r="A413" s="5"/>
    </row>
    <row r="414" ht="15">
      <c r="A414" s="5"/>
    </row>
    <row r="415" ht="15">
      <c r="A415" s="5"/>
    </row>
    <row r="416" ht="15">
      <c r="A416" s="5"/>
    </row>
    <row r="417" ht="15">
      <c r="A417" s="5"/>
    </row>
    <row r="418" ht="15">
      <c r="A418" s="5"/>
    </row>
    <row r="419" ht="15">
      <c r="A419" s="5"/>
    </row>
    <row r="420" ht="15">
      <c r="A420" s="5"/>
    </row>
    <row r="421" ht="15">
      <c r="A421" s="5"/>
    </row>
    <row r="422" ht="15">
      <c r="A422" s="5"/>
    </row>
    <row r="423" ht="15">
      <c r="A423" s="5"/>
    </row>
    <row r="424" ht="15">
      <c r="A424" s="5"/>
    </row>
    <row r="425" ht="15">
      <c r="A425" s="5"/>
    </row>
    <row r="426" ht="15">
      <c r="A426" s="5"/>
    </row>
    <row r="427" ht="15">
      <c r="A427" s="5"/>
    </row>
    <row r="428" ht="15">
      <c r="A428" s="5"/>
    </row>
    <row r="429" ht="15">
      <c r="A429" s="5"/>
    </row>
    <row r="430" ht="15">
      <c r="A430" s="5"/>
    </row>
    <row r="431" ht="15">
      <c r="A431" s="5"/>
    </row>
    <row r="432" ht="15">
      <c r="A432" s="5"/>
    </row>
    <row r="433" ht="15">
      <c r="A433" s="5"/>
    </row>
    <row r="434" ht="15">
      <c r="A434" s="5"/>
    </row>
    <row r="435" ht="15">
      <c r="A435" s="5"/>
    </row>
    <row r="436" ht="15">
      <c r="A436" s="5"/>
    </row>
    <row r="437" ht="15">
      <c r="A437" s="5"/>
    </row>
    <row r="438" ht="15">
      <c r="A438" s="5"/>
    </row>
    <row r="439" ht="15">
      <c r="A439" s="5"/>
    </row>
    <row r="440" ht="15">
      <c r="A440" s="5"/>
    </row>
    <row r="441" ht="15">
      <c r="A441" s="5"/>
    </row>
    <row r="442" ht="15">
      <c r="A442" s="5"/>
    </row>
    <row r="443" ht="15">
      <c r="A443" s="5"/>
    </row>
    <row r="444" ht="15">
      <c r="A444" s="5"/>
    </row>
    <row r="445" ht="15">
      <c r="A445" s="5"/>
    </row>
    <row r="446" ht="15">
      <c r="A446" s="5"/>
    </row>
    <row r="447" ht="15">
      <c r="A447" s="5"/>
    </row>
    <row r="448" ht="15">
      <c r="A448" s="5"/>
    </row>
    <row r="449" ht="15">
      <c r="A449" s="5"/>
    </row>
    <row r="450" ht="15">
      <c r="A450" s="5"/>
    </row>
    <row r="451" ht="15">
      <c r="A451" s="5"/>
    </row>
    <row r="452" ht="15">
      <c r="A452" s="5"/>
    </row>
    <row r="453" ht="15">
      <c r="A453" s="5"/>
    </row>
    <row r="454" ht="15">
      <c r="A454" s="5"/>
    </row>
    <row r="455" ht="15">
      <c r="A455" s="5"/>
    </row>
    <row r="456" ht="15">
      <c r="A456" s="5"/>
    </row>
    <row r="457" ht="15">
      <c r="A457" s="5"/>
    </row>
    <row r="458" ht="15">
      <c r="A458" s="5"/>
    </row>
    <row r="459" ht="15">
      <c r="A459" s="5"/>
    </row>
    <row r="460" ht="15">
      <c r="A460" s="5"/>
    </row>
    <row r="461" ht="15">
      <c r="A461" s="5"/>
    </row>
    <row r="462" ht="15">
      <c r="A462" s="5"/>
    </row>
    <row r="463" ht="15">
      <c r="A463" s="5"/>
    </row>
    <row r="464" ht="15">
      <c r="A464" s="5"/>
    </row>
    <row r="465" ht="15">
      <c r="A465" s="5"/>
    </row>
    <row r="466" ht="15">
      <c r="A466" s="5"/>
    </row>
    <row r="467" ht="15">
      <c r="A467" s="5"/>
    </row>
    <row r="468" ht="15">
      <c r="A468" s="5"/>
    </row>
    <row r="469" ht="15">
      <c r="A469" s="5"/>
    </row>
    <row r="470" ht="15">
      <c r="A470" s="5"/>
    </row>
    <row r="471" ht="15">
      <c r="A471" s="5"/>
    </row>
    <row r="472" ht="15">
      <c r="A472" s="5"/>
    </row>
    <row r="473" ht="15">
      <c r="A473" s="5"/>
    </row>
    <row r="474" ht="15">
      <c r="A474" s="5"/>
    </row>
    <row r="475" ht="15">
      <c r="A475" s="5"/>
    </row>
    <row r="476" ht="15">
      <c r="A476" s="5"/>
    </row>
    <row r="477" ht="15">
      <c r="A477" s="5"/>
    </row>
    <row r="478" ht="15">
      <c r="A478" s="5"/>
    </row>
    <row r="479" ht="15">
      <c r="A479" s="5"/>
    </row>
    <row r="480" ht="15">
      <c r="A480" s="5"/>
    </row>
    <row r="481" ht="15">
      <c r="A481" s="5"/>
    </row>
    <row r="482" ht="15">
      <c r="A482" s="5"/>
    </row>
    <row r="483" ht="15">
      <c r="A483" s="5"/>
    </row>
    <row r="484" ht="15">
      <c r="A484" s="5"/>
    </row>
    <row r="485" ht="15">
      <c r="A485" s="5"/>
    </row>
    <row r="486" ht="15">
      <c r="A486" s="5"/>
    </row>
    <row r="487" ht="15">
      <c r="A487" s="5"/>
    </row>
    <row r="488" ht="15">
      <c r="A488" s="5"/>
    </row>
    <row r="489" ht="15">
      <c r="A489" s="5"/>
    </row>
    <row r="490" ht="15">
      <c r="A490" s="5"/>
    </row>
    <row r="491" ht="15">
      <c r="A491" s="5"/>
    </row>
    <row r="492" ht="15">
      <c r="A492" s="5"/>
    </row>
    <row r="493" ht="15">
      <c r="A493" s="5"/>
    </row>
    <row r="494" ht="15">
      <c r="A494" s="5"/>
    </row>
    <row r="495" ht="15">
      <c r="A495" s="5"/>
    </row>
    <row r="496" ht="15">
      <c r="A496" s="5"/>
    </row>
    <row r="497" ht="15">
      <c r="A497" s="5"/>
    </row>
    <row r="498" ht="15">
      <c r="A498" s="5"/>
    </row>
    <row r="499" ht="15">
      <c r="A499" s="5"/>
    </row>
    <row r="500" ht="15">
      <c r="A500" s="5"/>
    </row>
    <row r="501" ht="15">
      <c r="A501" s="5"/>
    </row>
    <row r="502" ht="15">
      <c r="A502" s="5"/>
    </row>
    <row r="503" ht="15">
      <c r="A503" s="5"/>
    </row>
    <row r="504" ht="15">
      <c r="A504" s="5"/>
    </row>
    <row r="505" ht="15">
      <c r="A505" s="5"/>
    </row>
    <row r="506" ht="15">
      <c r="A506" s="5"/>
    </row>
    <row r="507" ht="15">
      <c r="A507" s="5"/>
    </row>
    <row r="508" ht="15">
      <c r="A508" s="5"/>
    </row>
    <row r="509" ht="15">
      <c r="A509" s="5"/>
    </row>
    <row r="510" ht="15">
      <c r="A510" s="5"/>
    </row>
    <row r="511" ht="15">
      <c r="A511" s="5"/>
    </row>
    <row r="512" ht="15">
      <c r="A512" s="5"/>
    </row>
    <row r="513" ht="15">
      <c r="A513" s="5"/>
    </row>
    <row r="514" ht="15">
      <c r="A514" s="5"/>
    </row>
    <row r="515" ht="15">
      <c r="A515" s="5"/>
    </row>
    <row r="516" ht="15">
      <c r="A516" s="5"/>
    </row>
    <row r="517" ht="15">
      <c r="A517" s="5"/>
    </row>
    <row r="518" ht="15">
      <c r="A518" s="5"/>
    </row>
    <row r="519" ht="15">
      <c r="A519" s="5"/>
    </row>
    <row r="520" ht="15">
      <c r="A520" s="5"/>
    </row>
    <row r="521" ht="15">
      <c r="A521" s="5"/>
    </row>
    <row r="522" ht="15">
      <c r="A522" s="5"/>
    </row>
    <row r="523" ht="15">
      <c r="A523" s="5"/>
    </row>
    <row r="524" ht="15">
      <c r="A524" s="5"/>
    </row>
    <row r="525" ht="15">
      <c r="A525" s="5"/>
    </row>
    <row r="526" ht="15">
      <c r="A526" s="5"/>
    </row>
    <row r="527" ht="15">
      <c r="A527" s="5"/>
    </row>
    <row r="528" ht="15">
      <c r="A528" s="5"/>
    </row>
    <row r="529" ht="15">
      <c r="A529" s="5"/>
    </row>
    <row r="530" ht="15">
      <c r="A530" s="5"/>
    </row>
    <row r="531" ht="15">
      <c r="A531" s="5"/>
    </row>
    <row r="532" ht="15">
      <c r="A532" s="5"/>
    </row>
    <row r="533" ht="15">
      <c r="A533" s="5"/>
    </row>
    <row r="534" ht="15">
      <c r="A534" s="5"/>
    </row>
    <row r="535" ht="15">
      <c r="A535" s="5"/>
    </row>
    <row r="536" ht="15">
      <c r="A536" s="5"/>
    </row>
    <row r="537" ht="15">
      <c r="A537" s="5"/>
    </row>
    <row r="538" ht="15">
      <c r="A538" s="5"/>
    </row>
    <row r="539" ht="15">
      <c r="A539" s="5"/>
    </row>
    <row r="540" ht="15">
      <c r="A540" s="5"/>
    </row>
    <row r="541" ht="15">
      <c r="A541" s="5"/>
    </row>
    <row r="542" ht="15">
      <c r="A542" s="5"/>
    </row>
    <row r="543" ht="15">
      <c r="A543" s="5"/>
    </row>
    <row r="544" ht="15">
      <c r="A544" s="5"/>
    </row>
    <row r="545" ht="15">
      <c r="A545" s="5"/>
    </row>
    <row r="546" ht="15">
      <c r="A546" s="5"/>
    </row>
    <row r="547" ht="15">
      <c r="A547" s="5"/>
    </row>
    <row r="548" ht="15">
      <c r="A548" s="5"/>
    </row>
    <row r="549" ht="15">
      <c r="A549" s="5"/>
    </row>
    <row r="550" ht="15">
      <c r="A550" s="5"/>
    </row>
    <row r="551" ht="15">
      <c r="A551" s="5"/>
    </row>
    <row r="552" ht="15">
      <c r="A552" s="5"/>
    </row>
    <row r="553" ht="15">
      <c r="A553" s="5"/>
    </row>
    <row r="554" ht="15">
      <c r="A554" s="5"/>
    </row>
    <row r="555" ht="15">
      <c r="A555" s="5"/>
    </row>
    <row r="556" ht="15">
      <c r="A556" s="5"/>
    </row>
    <row r="557" ht="15">
      <c r="A557" s="5"/>
    </row>
    <row r="558" ht="15">
      <c r="A558" s="5"/>
    </row>
    <row r="559" ht="15">
      <c r="A559" s="5"/>
    </row>
    <row r="560" ht="15">
      <c r="A560" s="5"/>
    </row>
    <row r="561" ht="15">
      <c r="A561" s="5"/>
    </row>
    <row r="562" ht="15">
      <c r="A562" s="5"/>
    </row>
    <row r="563" ht="15">
      <c r="A563" s="5"/>
    </row>
    <row r="564" ht="15">
      <c r="A564" s="5"/>
    </row>
    <row r="565" ht="15">
      <c r="A565" s="5"/>
    </row>
    <row r="566" ht="15">
      <c r="A566" s="5"/>
    </row>
    <row r="567" ht="15">
      <c r="A567" s="5"/>
    </row>
    <row r="568" ht="15">
      <c r="A568" s="5"/>
    </row>
    <row r="569" ht="15">
      <c r="A569" s="5"/>
    </row>
    <row r="570" ht="15">
      <c r="A570" s="5"/>
    </row>
    <row r="571" ht="15">
      <c r="A571" s="5"/>
    </row>
    <row r="572" ht="15">
      <c r="A572" s="5"/>
    </row>
    <row r="573" ht="15">
      <c r="A573" s="5"/>
    </row>
    <row r="574" ht="15">
      <c r="A574" s="5"/>
    </row>
    <row r="575" ht="15">
      <c r="A575" s="5"/>
    </row>
    <row r="576" ht="15">
      <c r="A576" s="5"/>
    </row>
    <row r="577" ht="15">
      <c r="A577" s="5"/>
    </row>
    <row r="578" ht="15">
      <c r="A578" s="5"/>
    </row>
    <row r="579" ht="15">
      <c r="A579" s="5"/>
    </row>
    <row r="580" ht="15">
      <c r="A580" s="5"/>
    </row>
    <row r="581" ht="15">
      <c r="A581" s="5"/>
    </row>
    <row r="582" ht="15">
      <c r="A582" s="5"/>
    </row>
    <row r="583" ht="15">
      <c r="A583" s="5"/>
    </row>
    <row r="584" ht="15">
      <c r="A584" s="5"/>
    </row>
    <row r="585" ht="15">
      <c r="A585" s="5"/>
    </row>
    <row r="586" ht="15">
      <c r="A586" s="5"/>
    </row>
    <row r="587" ht="15">
      <c r="A587" s="5"/>
    </row>
    <row r="588" ht="15">
      <c r="A588" s="5"/>
    </row>
    <row r="589" ht="15">
      <c r="A589" s="5"/>
    </row>
    <row r="590" ht="15">
      <c r="A590" s="5"/>
    </row>
    <row r="591" ht="15">
      <c r="A591" s="5"/>
    </row>
    <row r="592" ht="15">
      <c r="A592" s="5"/>
    </row>
    <row r="593" ht="15">
      <c r="A593" s="5"/>
    </row>
    <row r="594" ht="15">
      <c r="A594" s="5"/>
    </row>
    <row r="595" ht="15">
      <c r="A595" s="5"/>
    </row>
    <row r="596" ht="15">
      <c r="A596" s="5"/>
    </row>
    <row r="597" ht="15">
      <c r="A597" s="5"/>
    </row>
    <row r="598" ht="15">
      <c r="A598" s="5"/>
    </row>
    <row r="599" ht="15">
      <c r="A599" s="5"/>
    </row>
    <row r="600" ht="15">
      <c r="A600" s="5"/>
    </row>
    <row r="601" ht="15">
      <c r="A601" s="5"/>
    </row>
    <row r="602" ht="15">
      <c r="A602" s="5"/>
    </row>
    <row r="603" ht="15">
      <c r="A603" s="5"/>
    </row>
    <row r="604" ht="15">
      <c r="A604" s="5"/>
    </row>
    <row r="605" ht="15">
      <c r="A605" s="5"/>
    </row>
    <row r="606" ht="15">
      <c r="A606" s="5"/>
    </row>
    <row r="607" ht="15">
      <c r="A607" s="5"/>
    </row>
    <row r="608" ht="15">
      <c r="A608" s="5"/>
    </row>
    <row r="609" ht="15">
      <c r="A609" s="5"/>
    </row>
    <row r="610" ht="15">
      <c r="A610" s="5"/>
    </row>
    <row r="611" ht="15">
      <c r="A611" s="5"/>
    </row>
    <row r="612" ht="15">
      <c r="A612" s="5"/>
    </row>
    <row r="613" ht="15">
      <c r="A613" s="5"/>
    </row>
    <row r="614" ht="15">
      <c r="A614" s="5"/>
    </row>
    <row r="615" ht="15">
      <c r="A615" s="5"/>
    </row>
    <row r="616" ht="15">
      <c r="A616" s="5"/>
    </row>
    <row r="617" ht="15">
      <c r="A617" s="5"/>
    </row>
    <row r="618" ht="15">
      <c r="A618" s="5"/>
    </row>
    <row r="619" ht="15">
      <c r="A619" s="5"/>
    </row>
    <row r="620" ht="15">
      <c r="A620" s="5"/>
    </row>
    <row r="621" ht="15">
      <c r="A621" s="5"/>
    </row>
    <row r="622" ht="15">
      <c r="A622" s="5"/>
    </row>
    <row r="623" ht="15">
      <c r="A623" s="5"/>
    </row>
    <row r="624" ht="15">
      <c r="A624" s="5"/>
    </row>
    <row r="625" ht="15">
      <c r="A625" s="5"/>
    </row>
    <row r="626" ht="15">
      <c r="A626" s="5"/>
    </row>
    <row r="627" ht="15">
      <c r="A627" s="5"/>
    </row>
    <row r="628" ht="15">
      <c r="A628" s="5"/>
    </row>
    <row r="629" ht="15">
      <c r="A629" s="5"/>
    </row>
    <row r="630" ht="15">
      <c r="A630" s="5"/>
    </row>
    <row r="631" ht="15">
      <c r="A631" s="5"/>
    </row>
    <row r="632" ht="15">
      <c r="A632" s="5"/>
    </row>
    <row r="633" ht="15">
      <c r="A633" s="5"/>
    </row>
    <row r="634" ht="15">
      <c r="A634" s="5"/>
    </row>
    <row r="635" ht="15">
      <c r="A635" s="5"/>
    </row>
    <row r="636" ht="15">
      <c r="A636" s="5"/>
    </row>
    <row r="637" ht="15">
      <c r="A637" s="5"/>
    </row>
    <row r="638" ht="15">
      <c r="A638" s="5"/>
    </row>
    <row r="639" ht="15">
      <c r="A639" s="5"/>
    </row>
    <row r="640" ht="15">
      <c r="A640" s="5"/>
    </row>
    <row r="641" ht="15">
      <c r="A641" s="5"/>
    </row>
    <row r="642" ht="15">
      <c r="A642" s="5"/>
    </row>
    <row r="643" ht="15">
      <c r="A643" s="5"/>
    </row>
    <row r="644" ht="15">
      <c r="A644" s="5"/>
    </row>
    <row r="645" ht="15">
      <c r="A645" s="5"/>
    </row>
    <row r="646" ht="15">
      <c r="A646" s="5"/>
    </row>
    <row r="647" ht="15">
      <c r="A647" s="5"/>
    </row>
    <row r="648" ht="15">
      <c r="A648" s="5"/>
    </row>
    <row r="649" ht="15">
      <c r="A649" s="5"/>
    </row>
    <row r="650" ht="15">
      <c r="A650" s="5"/>
    </row>
    <row r="651" ht="15">
      <c r="A651" s="5"/>
    </row>
    <row r="652" ht="15">
      <c r="A652" s="5"/>
    </row>
    <row r="653" ht="15">
      <c r="A653" s="5"/>
    </row>
    <row r="654" ht="15">
      <c r="A654" s="5"/>
    </row>
    <row r="655" ht="15">
      <c r="A655" s="5"/>
    </row>
    <row r="656" ht="15">
      <c r="A656" s="5"/>
    </row>
    <row r="657" ht="15">
      <c r="A657" s="5"/>
    </row>
    <row r="658" ht="15">
      <c r="A658" s="5"/>
    </row>
    <row r="659" ht="15">
      <c r="A659" s="5"/>
    </row>
    <row r="660" ht="15">
      <c r="A660" s="5"/>
    </row>
    <row r="661" ht="15">
      <c r="A661" s="5"/>
    </row>
    <row r="662" ht="15">
      <c r="A662" s="5"/>
    </row>
    <row r="663" ht="15">
      <c r="A663" s="5"/>
    </row>
    <row r="664" ht="15">
      <c r="A664" s="5"/>
    </row>
    <row r="665" ht="15">
      <c r="A665" s="5"/>
    </row>
    <row r="666" ht="15">
      <c r="A666" s="5"/>
    </row>
    <row r="667" ht="15">
      <c r="A667" s="5"/>
    </row>
    <row r="668" ht="15">
      <c r="A668" s="5"/>
    </row>
    <row r="669" ht="15">
      <c r="A669" s="5"/>
    </row>
    <row r="670" ht="15">
      <c r="A670" s="5"/>
    </row>
    <row r="671" ht="15">
      <c r="A671" s="5"/>
    </row>
    <row r="672" ht="15">
      <c r="A672" s="5"/>
    </row>
    <row r="673" ht="15">
      <c r="A673" s="5"/>
    </row>
    <row r="674" ht="15">
      <c r="A674" s="5"/>
    </row>
    <row r="675" ht="15">
      <c r="A675" s="5"/>
    </row>
    <row r="676" ht="15">
      <c r="A676" s="5"/>
    </row>
    <row r="677" ht="15">
      <c r="A677" s="5"/>
    </row>
    <row r="678" ht="15">
      <c r="A678" s="5"/>
    </row>
    <row r="679" ht="15">
      <c r="A679" s="5"/>
    </row>
    <row r="680" ht="15">
      <c r="A680" s="5"/>
    </row>
    <row r="681" ht="15">
      <c r="A681" s="5"/>
    </row>
    <row r="682" ht="15">
      <c r="A682" s="5"/>
    </row>
    <row r="683" ht="15">
      <c r="A683" s="5"/>
    </row>
    <row r="684" ht="15">
      <c r="A684" s="5"/>
    </row>
    <row r="685" ht="15">
      <c r="A685" s="5"/>
    </row>
    <row r="686" ht="15">
      <c r="A686" s="5"/>
    </row>
    <row r="687" ht="15">
      <c r="A687" s="5"/>
    </row>
    <row r="688" ht="15">
      <c r="A688" s="5"/>
    </row>
    <row r="689" ht="15">
      <c r="A689" s="5"/>
    </row>
    <row r="690" ht="15">
      <c r="A690" s="5"/>
    </row>
    <row r="691" ht="15">
      <c r="A691" s="5"/>
    </row>
    <row r="692" ht="15">
      <c r="A692" s="5"/>
    </row>
    <row r="693" ht="15">
      <c r="A693" s="5"/>
    </row>
    <row r="694" ht="15">
      <c r="A694" s="5"/>
    </row>
    <row r="695" ht="15">
      <c r="A695" s="5"/>
    </row>
    <row r="696" ht="15">
      <c r="A696" s="5"/>
    </row>
    <row r="697" ht="15">
      <c r="A697" s="5"/>
    </row>
    <row r="698" ht="15">
      <c r="A698" s="5"/>
    </row>
    <row r="699" ht="15">
      <c r="A699" s="5"/>
    </row>
    <row r="700" ht="15">
      <c r="A700" s="5"/>
    </row>
    <row r="701" ht="15">
      <c r="A701" s="5"/>
    </row>
    <row r="702" ht="15">
      <c r="A702" s="5"/>
    </row>
    <row r="703" ht="15">
      <c r="A703" s="5"/>
    </row>
    <row r="704" ht="15">
      <c r="A704" s="5"/>
    </row>
    <row r="705" ht="15">
      <c r="A705" s="5"/>
    </row>
    <row r="706" ht="15">
      <c r="A706" s="5"/>
    </row>
    <row r="707" ht="15">
      <c r="A707" s="5"/>
    </row>
    <row r="708" ht="15">
      <c r="A708" s="5"/>
    </row>
    <row r="709" ht="15">
      <c r="A709" s="5"/>
    </row>
    <row r="710" ht="15">
      <c r="A710" s="5"/>
    </row>
    <row r="711" ht="15">
      <c r="A711" s="5"/>
    </row>
    <row r="712" ht="15">
      <c r="A712" s="5"/>
    </row>
    <row r="713" ht="15">
      <c r="A713" s="5"/>
    </row>
    <row r="714" ht="15">
      <c r="A714" s="5"/>
    </row>
    <row r="715" ht="15">
      <c r="A715" s="5"/>
    </row>
    <row r="716" ht="15">
      <c r="A716" s="5"/>
    </row>
    <row r="717" ht="15">
      <c r="A717" s="5"/>
    </row>
    <row r="718" ht="15">
      <c r="A718" s="5"/>
    </row>
    <row r="719" ht="15">
      <c r="A719" s="5"/>
    </row>
    <row r="720" ht="15">
      <c r="A720" s="5"/>
    </row>
    <row r="721" ht="15">
      <c r="A721" s="5"/>
    </row>
    <row r="722" ht="15">
      <c r="A722" s="5"/>
    </row>
    <row r="723" ht="15">
      <c r="A723" s="5"/>
    </row>
    <row r="724" ht="15">
      <c r="A724" s="5"/>
    </row>
    <row r="725" ht="15">
      <c r="A725" s="5"/>
    </row>
    <row r="726" ht="15">
      <c r="A726" s="5"/>
    </row>
    <row r="727" ht="15">
      <c r="A727" s="5"/>
    </row>
    <row r="728" ht="15">
      <c r="A728" s="5"/>
    </row>
    <row r="729" ht="15">
      <c r="A729" s="5"/>
    </row>
    <row r="730" ht="15">
      <c r="A730" s="5"/>
    </row>
    <row r="731" ht="15">
      <c r="A731" s="5"/>
    </row>
    <row r="732" ht="15">
      <c r="A732" s="5"/>
    </row>
    <row r="733" ht="15">
      <c r="A733" s="5"/>
    </row>
    <row r="734" ht="15">
      <c r="A734" s="5"/>
    </row>
    <row r="735" ht="15">
      <c r="A735" s="5"/>
    </row>
    <row r="736" ht="15">
      <c r="A736" s="5"/>
    </row>
    <row r="737" ht="15">
      <c r="A737" s="5"/>
    </row>
    <row r="738" ht="15">
      <c r="A738" s="5"/>
    </row>
    <row r="739" ht="15">
      <c r="A739" s="5"/>
    </row>
    <row r="740" ht="15">
      <c r="A740" s="5"/>
    </row>
    <row r="741" ht="15">
      <c r="A741" s="5"/>
    </row>
    <row r="742" ht="15">
      <c r="A742" s="5"/>
    </row>
    <row r="743" ht="15">
      <c r="A743" s="5"/>
    </row>
    <row r="744" ht="15">
      <c r="A744" s="5"/>
    </row>
    <row r="745" ht="15">
      <c r="A745" s="5"/>
    </row>
    <row r="746" ht="15">
      <c r="A746" s="5"/>
    </row>
    <row r="747" ht="15">
      <c r="A747" s="5"/>
    </row>
    <row r="748" ht="15">
      <c r="A748" s="5"/>
    </row>
    <row r="749" ht="15">
      <c r="A749" s="5"/>
    </row>
    <row r="750" ht="15">
      <c r="A750" s="5"/>
    </row>
    <row r="751" ht="15">
      <c r="A751" s="5"/>
    </row>
    <row r="752" ht="15">
      <c r="A752" s="5"/>
    </row>
    <row r="753" ht="15">
      <c r="A753" s="5"/>
    </row>
    <row r="754" ht="15">
      <c r="A754" s="5"/>
    </row>
    <row r="755" ht="15">
      <c r="A755" s="5"/>
    </row>
    <row r="756" ht="15">
      <c r="A756" s="5"/>
    </row>
    <row r="757" ht="15">
      <c r="A757" s="5"/>
    </row>
    <row r="758" ht="15">
      <c r="A758" s="5"/>
    </row>
    <row r="759" ht="15">
      <c r="A759" s="5"/>
    </row>
    <row r="760" ht="15">
      <c r="A760" s="5"/>
    </row>
    <row r="761" ht="15">
      <c r="A761" s="5"/>
    </row>
    <row r="762" ht="15">
      <c r="A762" s="5"/>
    </row>
    <row r="763" ht="15">
      <c r="A763" s="5"/>
    </row>
    <row r="764" ht="15">
      <c r="A764" s="5"/>
    </row>
    <row r="765" ht="15">
      <c r="A765" s="5"/>
    </row>
    <row r="766" ht="15">
      <c r="A766" s="5"/>
    </row>
    <row r="767" ht="15">
      <c r="A767" s="5"/>
    </row>
    <row r="768" ht="15">
      <c r="A768" s="5"/>
    </row>
    <row r="769" ht="15">
      <c r="A769" s="5"/>
    </row>
    <row r="770" ht="15">
      <c r="A770" s="5"/>
    </row>
    <row r="771" ht="15">
      <c r="A771" s="5"/>
    </row>
    <row r="772" ht="15">
      <c r="A772" s="5"/>
    </row>
    <row r="773" ht="15">
      <c r="A773" s="5"/>
    </row>
    <row r="774" ht="15">
      <c r="A774" s="5"/>
    </row>
    <row r="775" ht="15">
      <c r="A775" s="5"/>
    </row>
    <row r="776" ht="15">
      <c r="A776" s="5"/>
    </row>
    <row r="777" ht="15">
      <c r="A777" s="5"/>
    </row>
    <row r="778" ht="15">
      <c r="A778" s="5"/>
    </row>
    <row r="779" ht="15">
      <c r="A779" s="5"/>
    </row>
    <row r="780" ht="15">
      <c r="A780" s="5"/>
    </row>
    <row r="781" ht="15">
      <c r="A781" s="5"/>
    </row>
    <row r="782" ht="15">
      <c r="A782" s="5"/>
    </row>
    <row r="783" ht="15">
      <c r="A783" s="5"/>
    </row>
    <row r="784" ht="15">
      <c r="A784" s="5"/>
    </row>
    <row r="785" ht="15">
      <c r="A785" s="5"/>
    </row>
    <row r="786" ht="15">
      <c r="A786" s="5"/>
    </row>
    <row r="787" ht="15">
      <c r="A787" s="5"/>
    </row>
    <row r="788" ht="15">
      <c r="A788" s="5"/>
    </row>
    <row r="789" ht="15">
      <c r="A789" s="5"/>
    </row>
    <row r="790" ht="15">
      <c r="A790" s="5"/>
    </row>
    <row r="791" ht="15">
      <c r="A791" s="5"/>
    </row>
    <row r="792" ht="15">
      <c r="A792" s="5"/>
    </row>
    <row r="793" ht="15">
      <c r="A793" s="5"/>
    </row>
    <row r="794" ht="15">
      <c r="A794" s="5"/>
    </row>
    <row r="795" ht="15">
      <c r="A795" s="5"/>
    </row>
    <row r="796" ht="15">
      <c r="A796" s="5"/>
    </row>
    <row r="797" ht="15">
      <c r="A797" s="5"/>
    </row>
    <row r="798" ht="15">
      <c r="A798" s="5"/>
    </row>
    <row r="799" ht="15">
      <c r="A799" s="5"/>
    </row>
    <row r="800" ht="15">
      <c r="A800" s="5"/>
    </row>
    <row r="801" ht="15">
      <c r="A801" s="5"/>
    </row>
    <row r="802" ht="15">
      <c r="A802" s="5"/>
    </row>
    <row r="803" ht="15">
      <c r="A803" s="5"/>
    </row>
    <row r="804" ht="15">
      <c r="A804" s="5"/>
    </row>
    <row r="805" ht="15">
      <c r="A805" s="5"/>
    </row>
    <row r="806" ht="15">
      <c r="A806" s="5"/>
    </row>
    <row r="807" ht="15">
      <c r="A807" s="5"/>
    </row>
    <row r="808" ht="15">
      <c r="A808" s="5"/>
    </row>
    <row r="809" ht="15">
      <c r="A809" s="5"/>
    </row>
    <row r="810" ht="15">
      <c r="A810" s="5"/>
    </row>
    <row r="811" ht="15">
      <c r="A811" s="5"/>
    </row>
    <row r="812" ht="15">
      <c r="A812" s="5"/>
    </row>
    <row r="813" ht="15">
      <c r="A813" s="5"/>
    </row>
    <row r="814" ht="15">
      <c r="A814" s="5"/>
    </row>
    <row r="815" ht="15">
      <c r="A815" s="5"/>
    </row>
    <row r="816" ht="15">
      <c r="A816" s="5"/>
    </row>
    <row r="817" ht="15">
      <c r="A817" s="5"/>
    </row>
    <row r="818" ht="15">
      <c r="A818" s="5"/>
    </row>
    <row r="819" ht="15">
      <c r="A819" s="5"/>
    </row>
    <row r="820" ht="15">
      <c r="A820" s="5"/>
    </row>
    <row r="821" ht="15">
      <c r="A821" s="5"/>
    </row>
    <row r="822" ht="15">
      <c r="A822" s="5"/>
    </row>
    <row r="823" ht="15">
      <c r="A823" s="5"/>
    </row>
    <row r="824" ht="15">
      <c r="A824" s="5"/>
    </row>
    <row r="825" ht="15">
      <c r="A825" s="5"/>
    </row>
    <row r="826" ht="15">
      <c r="A826" s="5"/>
    </row>
    <row r="827" ht="15">
      <c r="A827" s="5"/>
    </row>
    <row r="828" ht="15">
      <c r="A828" s="5"/>
    </row>
    <row r="829" ht="15">
      <c r="A829" s="5"/>
    </row>
    <row r="830" ht="15">
      <c r="A830" s="5"/>
    </row>
    <row r="831" ht="15">
      <c r="A831" s="5"/>
    </row>
    <row r="832" ht="15">
      <c r="A832" s="5"/>
    </row>
    <row r="833" ht="15">
      <c r="A833" s="5"/>
    </row>
    <row r="834" ht="15">
      <c r="A834" s="5"/>
    </row>
    <row r="835" ht="15">
      <c r="A835" s="5"/>
    </row>
    <row r="836" ht="15">
      <c r="A836" s="5"/>
    </row>
    <row r="837" ht="15">
      <c r="A837" s="5"/>
    </row>
    <row r="838" ht="15">
      <c r="A838" s="5"/>
    </row>
    <row r="839" ht="15">
      <c r="A839" s="5"/>
    </row>
    <row r="840" ht="15">
      <c r="A840" s="5"/>
    </row>
    <row r="841" ht="15">
      <c r="A841" s="5"/>
    </row>
    <row r="842" ht="15">
      <c r="A842" s="5"/>
    </row>
    <row r="843" ht="15">
      <c r="A843" s="5"/>
    </row>
    <row r="844" ht="15">
      <c r="A844" s="5"/>
    </row>
    <row r="845" ht="15">
      <c r="A845" s="5"/>
    </row>
    <row r="846" ht="15">
      <c r="A846" s="5"/>
    </row>
    <row r="847" ht="15">
      <c r="A847" s="5"/>
    </row>
    <row r="848" ht="15">
      <c r="A848" s="5"/>
    </row>
    <row r="849" ht="15">
      <c r="A849" s="5"/>
    </row>
    <row r="850" ht="15">
      <c r="A850" s="5"/>
    </row>
    <row r="851" ht="15">
      <c r="A851" s="5"/>
    </row>
    <row r="852" ht="15">
      <c r="A852" s="5"/>
    </row>
    <row r="853" ht="15">
      <c r="A853" s="5"/>
    </row>
    <row r="854" ht="15">
      <c r="A854" s="5"/>
    </row>
    <row r="855" ht="15">
      <c r="A855" s="5"/>
    </row>
    <row r="856" ht="15">
      <c r="A856" s="5"/>
    </row>
    <row r="857" ht="15">
      <c r="A857" s="5"/>
    </row>
    <row r="858" ht="15">
      <c r="A858" s="5"/>
    </row>
    <row r="859" ht="15">
      <c r="A859" s="5"/>
    </row>
    <row r="860" ht="15">
      <c r="A860" s="5"/>
    </row>
    <row r="861" ht="15">
      <c r="A861" s="5"/>
    </row>
    <row r="862" ht="15">
      <c r="A862" s="5"/>
    </row>
    <row r="863" ht="15">
      <c r="A863" s="5"/>
    </row>
    <row r="864" ht="15">
      <c r="A864" s="5"/>
    </row>
    <row r="865" ht="15">
      <c r="A865" s="5"/>
    </row>
    <row r="866" ht="15">
      <c r="A866" s="5"/>
    </row>
    <row r="867" ht="15">
      <c r="A867" s="5"/>
    </row>
    <row r="868" ht="15">
      <c r="A868" s="5"/>
    </row>
    <row r="869" ht="15">
      <c r="A869" s="5"/>
    </row>
    <row r="870" ht="15">
      <c r="A870" s="5"/>
    </row>
    <row r="871" ht="15">
      <c r="A871" s="5"/>
    </row>
    <row r="872" ht="15">
      <c r="A872" s="5"/>
    </row>
    <row r="873" ht="15">
      <c r="A873" s="5"/>
    </row>
    <row r="874" ht="15">
      <c r="A874" s="5"/>
    </row>
    <row r="875" ht="15">
      <c r="A875" s="5"/>
    </row>
    <row r="876" ht="15">
      <c r="A876" s="5"/>
    </row>
    <row r="877" ht="15">
      <c r="A877" s="5"/>
    </row>
    <row r="878" ht="15">
      <c r="A878" s="5"/>
    </row>
    <row r="879" ht="15">
      <c r="A879" s="5"/>
    </row>
    <row r="880" ht="15">
      <c r="A880" s="5"/>
    </row>
    <row r="881" ht="15">
      <c r="A881" s="5"/>
    </row>
    <row r="882" ht="15">
      <c r="A882" s="5"/>
    </row>
    <row r="883" ht="15">
      <c r="A883" s="5"/>
    </row>
    <row r="884" ht="15">
      <c r="A884" s="5"/>
    </row>
    <row r="885" ht="15">
      <c r="A885" s="5"/>
    </row>
    <row r="886" ht="15">
      <c r="A886" s="5"/>
    </row>
    <row r="887" ht="15">
      <c r="A887" s="5"/>
    </row>
    <row r="888" ht="15">
      <c r="A888" s="5"/>
    </row>
    <row r="889" ht="15">
      <c r="A889" s="5"/>
    </row>
    <row r="890" ht="15">
      <c r="A890" s="5"/>
    </row>
    <row r="891" ht="15">
      <c r="A891" s="5"/>
    </row>
    <row r="892" ht="15">
      <c r="A892" s="5"/>
    </row>
    <row r="893" ht="15">
      <c r="A893" s="5"/>
    </row>
    <row r="894" ht="15">
      <c r="A894" s="5"/>
    </row>
    <row r="895" ht="15">
      <c r="A895" s="5"/>
    </row>
    <row r="896" ht="15">
      <c r="A896" s="5"/>
    </row>
    <row r="897" ht="15">
      <c r="A897" s="5"/>
    </row>
    <row r="898" ht="15">
      <c r="A898" s="5"/>
    </row>
    <row r="899" ht="15">
      <c r="A899" s="5"/>
    </row>
    <row r="900" ht="15">
      <c r="A900" s="5"/>
    </row>
    <row r="901" ht="15">
      <c r="A901" s="5"/>
    </row>
    <row r="902" ht="15">
      <c r="A902" s="5"/>
    </row>
    <row r="903" ht="15">
      <c r="A903" s="5"/>
    </row>
  </sheetData>
  <sheetProtection/>
  <conditionalFormatting sqref="B67">
    <cfRule type="cellIs" priority="1" dxfId="0" operator="greaterThan" stopIfTrue="1">
      <formula>0.5</formula>
    </cfRule>
    <cfRule type="cellIs" priority="2" dxfId="0" operator="lessThan" stopIfTrue="1">
      <formula>-0.5</formula>
    </cfRule>
  </conditionalFormatting>
  <printOptions/>
  <pageMargins left="0.8" right="0.13" top="0.46" bottom="0.45" header="0.27" footer="0.45"/>
  <pageSetup fitToHeight="1" fitToWidth="1" horizontalDpi="300" verticalDpi="3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3"/>
  <sheetViews>
    <sheetView showGridLines="0" showRowColHeaders="0" zoomScalePageLayoutView="0" workbookViewId="0" topLeftCell="A1">
      <selection activeCell="I15" sqref="I15"/>
    </sheetView>
  </sheetViews>
  <sheetFormatPr defaultColWidth="11.421875" defaultRowHeight="12.75" outlineLevelRow="1" outlineLevelCol="1"/>
  <cols>
    <col min="1" max="2" width="20.7109375" style="0" customWidth="1"/>
    <col min="3" max="3" width="8.7109375" style="0" customWidth="1"/>
    <col min="4" max="5" width="20.7109375" style="0" customWidth="1" outlineLevel="1"/>
    <col min="6" max="6" width="8.7109375" style="0" customWidth="1"/>
    <col min="7" max="8" width="20.7109375" style="0" customWidth="1" outlineLevel="1"/>
    <col min="9" max="9" width="8.7109375" style="0" customWidth="1"/>
    <col min="10" max="11" width="20.7109375" style="0" customWidth="1" outlineLevel="1"/>
    <col min="12" max="12" width="8.7109375" style="0" customWidth="1"/>
    <col min="13" max="14" width="20.7109375" style="0" hidden="1" customWidth="1" outlineLevel="1"/>
    <col min="15" max="15" width="8.7109375" style="0" customWidth="1" collapsed="1"/>
    <col min="16" max="17" width="20.7109375" style="0" customWidth="1" outlineLevel="1"/>
    <col min="18" max="18" width="8.7109375" style="0" customWidth="1" outlineLevel="1"/>
    <col min="19" max="20" width="20.7109375" style="0" customWidth="1" outlineLevel="1"/>
    <col min="21" max="21" width="11.421875" style="0" customWidth="1"/>
  </cols>
  <sheetData>
    <row r="1" spans="1:22" ht="30" customHeight="1" outlineLevel="1" thickBot="1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8"/>
      <c r="T1" s="29" t="s">
        <v>98</v>
      </c>
      <c r="U1" s="27"/>
      <c r="V1" s="27"/>
    </row>
    <row r="2" spans="1:22" ht="30" customHeight="1" outlineLevel="1" thickBot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8"/>
      <c r="Q2" s="29" t="s">
        <v>101</v>
      </c>
      <c r="R2" s="35" t="s">
        <v>107</v>
      </c>
      <c r="S2" s="27"/>
      <c r="T2" s="27"/>
      <c r="U2" s="27"/>
      <c r="V2" s="27"/>
    </row>
    <row r="3" spans="1:22" ht="30" customHeight="1" outlineLevel="1" thickBot="1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8">
        <f>Eingabeblatt!B5</f>
        <v>100000</v>
      </c>
      <c r="N3" s="29" t="s">
        <v>102</v>
      </c>
      <c r="O3" s="35" t="s">
        <v>108</v>
      </c>
      <c r="P3" s="27"/>
      <c r="Q3" s="27"/>
      <c r="R3" s="27"/>
      <c r="S3" s="28"/>
      <c r="T3" s="29" t="s">
        <v>99</v>
      </c>
      <c r="U3" s="27"/>
      <c r="V3" s="27"/>
    </row>
    <row r="4" spans="1:22" ht="30" customHeight="1" outlineLevel="1" thickBot="1">
      <c r="A4" s="27"/>
      <c r="B4" s="27"/>
      <c r="C4" s="27"/>
      <c r="D4" s="27"/>
      <c r="E4" s="27"/>
      <c r="F4" s="27"/>
      <c r="G4" s="27"/>
      <c r="H4" s="27"/>
      <c r="I4" s="27"/>
      <c r="J4" s="28">
        <f>M3-M5</f>
        <v>40000</v>
      </c>
      <c r="K4" s="29" t="s">
        <v>104</v>
      </c>
      <c r="L4" s="35" t="s">
        <v>108</v>
      </c>
      <c r="M4" s="27"/>
      <c r="N4" s="27"/>
      <c r="O4" s="27"/>
      <c r="P4" s="28"/>
      <c r="Q4" s="29" t="s">
        <v>100</v>
      </c>
      <c r="R4" s="30"/>
      <c r="S4" s="27"/>
      <c r="T4" s="27"/>
      <c r="U4" s="27"/>
      <c r="V4" s="27"/>
    </row>
    <row r="5" spans="1:22" ht="30" customHeight="1" outlineLevel="1" thickBot="1">
      <c r="A5" s="27"/>
      <c r="B5" s="30"/>
      <c r="C5" s="27"/>
      <c r="D5" s="27"/>
      <c r="E5" s="27"/>
      <c r="F5" s="27"/>
      <c r="G5" s="28">
        <f>J4-J6</f>
        <v>2000</v>
      </c>
      <c r="H5" s="29" t="s">
        <v>106</v>
      </c>
      <c r="I5" s="35" t="s">
        <v>108</v>
      </c>
      <c r="J5" s="27"/>
      <c r="K5" s="27"/>
      <c r="L5" s="27"/>
      <c r="M5" s="28">
        <f>-Eingabeblatt!B7</f>
        <v>60000</v>
      </c>
      <c r="N5" s="29" t="s">
        <v>103</v>
      </c>
      <c r="O5" s="27"/>
      <c r="P5" s="27"/>
      <c r="Q5" s="27"/>
      <c r="R5" s="27"/>
      <c r="S5" s="27"/>
      <c r="T5" s="27"/>
      <c r="U5" s="27"/>
      <c r="V5" s="27"/>
    </row>
    <row r="6" spans="1:22" ht="30" customHeight="1" outlineLevel="1" thickBot="1">
      <c r="A6" s="27"/>
      <c r="B6" s="30"/>
      <c r="C6" s="31"/>
      <c r="D6" s="32">
        <f>G5/G7</f>
        <v>0.02</v>
      </c>
      <c r="E6" s="33" t="s">
        <v>110</v>
      </c>
      <c r="F6" s="35" t="s">
        <v>109</v>
      </c>
      <c r="G6" s="27"/>
      <c r="H6" s="27"/>
      <c r="I6" s="27"/>
      <c r="J6" s="28">
        <f>-(Eingabeblatt!B6+Eingabeblatt!B8+Eingabeblatt!B9+Eingabeblatt!B10+Eingabeblatt!B12+Eingabeblatt!B13)</f>
        <v>38000</v>
      </c>
      <c r="K6" s="29" t="s">
        <v>105</v>
      </c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</row>
    <row r="7" spans="1:22" ht="30" customHeight="1" outlineLevel="1" thickBot="1">
      <c r="A7" s="27"/>
      <c r="B7" s="30"/>
      <c r="C7" s="31"/>
      <c r="D7" s="27"/>
      <c r="E7" s="27"/>
      <c r="F7" s="27"/>
      <c r="G7" s="28">
        <f>Eingabeblatt!B5</f>
        <v>100000</v>
      </c>
      <c r="H7" s="29" t="s">
        <v>92</v>
      </c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</row>
    <row r="8" spans="1:22" ht="30" customHeight="1" thickBot="1">
      <c r="A8" s="32">
        <f>D6*D10</f>
        <v>0.02</v>
      </c>
      <c r="B8" s="33" t="s">
        <v>112</v>
      </c>
      <c r="C8" s="35" t="s">
        <v>107</v>
      </c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</row>
    <row r="9" spans="1:22" ht="30" customHeight="1" outlineLevel="1" thickBot="1">
      <c r="A9" s="27"/>
      <c r="B9" s="30"/>
      <c r="C9" s="31"/>
      <c r="D9" s="27"/>
      <c r="E9" s="27"/>
      <c r="F9" s="27"/>
      <c r="G9" s="28">
        <f>Eingabeblatt!B5</f>
        <v>100000</v>
      </c>
      <c r="H9" s="29" t="s">
        <v>92</v>
      </c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</row>
    <row r="10" spans="1:22" ht="30" customHeight="1" outlineLevel="1" thickBot="1">
      <c r="A10" s="27"/>
      <c r="B10" s="30"/>
      <c r="C10" s="31"/>
      <c r="D10" s="34">
        <f>G9/G11</f>
        <v>1</v>
      </c>
      <c r="E10" s="29" t="s">
        <v>111</v>
      </c>
      <c r="F10" s="35" t="s">
        <v>109</v>
      </c>
      <c r="G10" s="27"/>
      <c r="H10" s="27"/>
      <c r="I10" s="27"/>
      <c r="J10" s="28">
        <f>Eingabeblatt!B26</f>
        <v>35000</v>
      </c>
      <c r="K10" s="29" t="s">
        <v>113</v>
      </c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</row>
    <row r="11" spans="1:22" ht="30" customHeight="1" outlineLevel="1" thickBot="1">
      <c r="A11" s="27"/>
      <c r="B11" s="27"/>
      <c r="C11" s="27"/>
      <c r="D11" s="27"/>
      <c r="E11" s="27"/>
      <c r="F11" s="27"/>
      <c r="G11" s="28">
        <f>J10+J12</f>
        <v>100000</v>
      </c>
      <c r="H11" s="29" t="s">
        <v>18</v>
      </c>
      <c r="I11" s="35" t="s">
        <v>116</v>
      </c>
      <c r="J11" s="27"/>
      <c r="K11" s="27"/>
      <c r="L11" s="27"/>
      <c r="M11" s="28">
        <f>Eingabeblatt!B28</f>
        <v>30000</v>
      </c>
      <c r="N11" s="29" t="s">
        <v>115</v>
      </c>
      <c r="O11" s="27"/>
      <c r="P11" s="27"/>
      <c r="Q11" s="27"/>
      <c r="R11" s="27"/>
      <c r="S11" s="27"/>
      <c r="T11" s="27"/>
      <c r="U11" s="27"/>
      <c r="V11" s="27"/>
    </row>
    <row r="12" spans="1:22" ht="30" customHeight="1" outlineLevel="1" thickBot="1">
      <c r="A12" s="27"/>
      <c r="B12" s="27"/>
      <c r="C12" s="27"/>
      <c r="D12" s="27"/>
      <c r="E12" s="27"/>
      <c r="F12" s="27"/>
      <c r="G12" s="27"/>
      <c r="H12" s="27"/>
      <c r="I12" s="27"/>
      <c r="J12" s="28">
        <f>M11+M13</f>
        <v>65000</v>
      </c>
      <c r="K12" s="29" t="s">
        <v>114</v>
      </c>
      <c r="L12" s="35" t="s">
        <v>116</v>
      </c>
      <c r="M12" s="27"/>
      <c r="N12" s="27"/>
      <c r="O12" s="27"/>
      <c r="P12" s="27"/>
      <c r="Q12" s="27"/>
      <c r="R12" s="27"/>
      <c r="S12" s="27"/>
      <c r="T12" s="27"/>
      <c r="U12" s="27"/>
      <c r="V12" s="27"/>
    </row>
    <row r="13" spans="1:22" ht="30" customHeight="1" outlineLevel="1" thickBot="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8">
        <f>Eingabeblatt!B29+Eingabeblatt!B32+Eingabeblatt!B33+Eingabeblatt!B34</f>
        <v>35000</v>
      </c>
      <c r="N13" s="29" t="s">
        <v>125</v>
      </c>
      <c r="O13" s="27"/>
      <c r="P13" s="27"/>
      <c r="Q13" s="27"/>
      <c r="R13" s="27"/>
      <c r="S13" s="27"/>
      <c r="T13" s="27"/>
      <c r="U13" s="27"/>
      <c r="V13" s="27"/>
    </row>
    <row r="14" spans="1:22" ht="12.75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</row>
    <row r="15" spans="1:22" ht="12.75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</row>
    <row r="16" spans="1:22" ht="12.75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</row>
    <row r="17" spans="1:22" ht="12.75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</row>
    <row r="18" spans="1:22" ht="12.75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</row>
    <row r="19" spans="1:22" ht="12.75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</row>
    <row r="20" spans="1:22" ht="12.75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</row>
    <row r="21" spans="1:22" ht="12.75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</row>
    <row r="22" spans="1:22" ht="12.75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</row>
    <row r="23" spans="1:22" ht="12.75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</row>
  </sheetData>
  <sheetProtection/>
  <printOptions/>
  <pageMargins left="0.34" right="0.37" top="0.984251969" bottom="0.984251969" header="0.4921259845" footer="0.4921259845"/>
  <pageSetup fitToHeight="1" fitToWidth="1" horizontalDpi="600" verticalDpi="600" orientation="landscape" paperSize="9" scale="57" r:id="rId1"/>
  <headerFooter alignWithMargins="0">
    <oddFooter>&amp;C&amp;"Arial,Fett"&amp;14Du-Pont Kennzahlenschema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Kennzahlen</dc:title>
  <dc:subject/>
  <dc:creator>Thomas</dc:creator>
  <cp:keywords/>
  <dc:description/>
  <cp:lastModifiedBy>Doris Korcak</cp:lastModifiedBy>
  <cp:lastPrinted>2018-02-19T12:22:29Z</cp:lastPrinted>
  <dcterms:created xsi:type="dcterms:W3CDTF">1998-02-05T09:52:30Z</dcterms:created>
  <dcterms:modified xsi:type="dcterms:W3CDTF">2018-02-19T12:46:10Z</dcterms:modified>
  <cp:category/>
  <cp:version/>
  <cp:contentType/>
  <cp:contentStatus/>
</cp:coreProperties>
</file>